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96" activeTab="0"/>
  </bookViews>
  <sheets>
    <sheet name="кор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>asd</definedName>
    <definedName name="asd_1">asd_1</definedName>
    <definedName name="asd_10">asd_10</definedName>
    <definedName name="CompOt">CompOt</definedName>
    <definedName name="CompOt_1">CompOt_1</definedName>
    <definedName name="CompOt_10">CompOt_10</definedName>
    <definedName name="CompRas">CompRas</definedName>
    <definedName name="CompRas_1">CompRas_1</definedName>
    <definedName name="CompRas_10">CompRas_10</definedName>
    <definedName name="del">#REF!</definedName>
    <definedName name="ew">ew</definedName>
    <definedName name="ew_1">ew_1</definedName>
    <definedName name="ew_10">ew_10</definedName>
    <definedName name="fg">fg</definedName>
    <definedName name="fg_1">fg_1</definedName>
    <definedName name="fg_10">fg_10</definedName>
    <definedName name="k">k</definedName>
    <definedName name="k_1">k_1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www</definedName>
    <definedName name="www_1">www_1</definedName>
    <definedName name="www_10">www_10</definedName>
    <definedName name="аа">аа</definedName>
    <definedName name="ааа">ааа</definedName>
    <definedName name="аааа">аааа</definedName>
    <definedName name="аааа_1">аааа_1</definedName>
    <definedName name="аааа_10">аааа_10</definedName>
    <definedName name="амор">амор</definedName>
    <definedName name="б">б</definedName>
    <definedName name="б_1">б_1</definedName>
    <definedName name="б_10">б_10</definedName>
    <definedName name="в23ё">в23ё</definedName>
    <definedName name="в23ё_1">в23ё_1</definedName>
    <definedName name="в23ё_10">в23ё_10</definedName>
    <definedName name="вв">вв</definedName>
    <definedName name="вв_1">вв_1</definedName>
    <definedName name="вв_10">вв_10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ио</definedName>
    <definedName name="ио_1">ио_1</definedName>
    <definedName name="ио_10">ио_10</definedName>
    <definedName name="й">й</definedName>
    <definedName name="й_1">й_1</definedName>
    <definedName name="й_10">й_10</definedName>
    <definedName name="йй">йй</definedName>
    <definedName name="йй_1">йй_1</definedName>
    <definedName name="йй_10">йй_10</definedName>
    <definedName name="ййй">ййй</definedName>
    <definedName name="ййй_1">ййй_1</definedName>
    <definedName name="ййй_10">ййй_10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ке</definedName>
    <definedName name="ке_1">ке_1</definedName>
    <definedName name="ке_10">ке_10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нов</definedName>
    <definedName name="нов_1">нов_1</definedName>
    <definedName name="нов_10">нов_10</definedName>
    <definedName name="новое">новое</definedName>
    <definedName name="О843">'[7]2002'!#REF!</definedName>
    <definedName name="общехоз.">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>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р</definedName>
    <definedName name="р_1">р_1</definedName>
    <definedName name="р_10">р_10</definedName>
    <definedName name="с">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свап</definedName>
    <definedName name="сс">сс</definedName>
    <definedName name="сс_1">сс_1</definedName>
    <definedName name="сс_10">сс_10</definedName>
    <definedName name="сссс">сссс</definedName>
    <definedName name="сссс_1">сссс_1</definedName>
    <definedName name="сссс_10">сссс_10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у</definedName>
    <definedName name="у_1">у_1</definedName>
    <definedName name="у_10">у_10</definedName>
    <definedName name="УА">УА</definedName>
    <definedName name="УА_1">УА_1</definedName>
    <definedName name="УА_10">УА_10</definedName>
    <definedName name="УП">УП</definedName>
    <definedName name="УП_1">УП_1</definedName>
    <definedName name="УП_10">УП_10</definedName>
    <definedName name="уфэ">уфэ</definedName>
    <definedName name="уфэ_1">уфэ_1</definedName>
    <definedName name="уфэ_10">уфэ_10</definedName>
    <definedName name="фыв">фыв</definedName>
    <definedName name="фыв_1">фыв_1</definedName>
    <definedName name="фыв_10">фыв_10</definedName>
    <definedName name="ц">ц</definedName>
    <definedName name="ц_1">ц_1</definedName>
    <definedName name="ц_10">ц_10</definedName>
    <definedName name="цу">цу</definedName>
    <definedName name="цу_1">цу_1</definedName>
    <definedName name="цу_10">цу_10</definedName>
    <definedName name="четвертый">#REF!</definedName>
    <definedName name="ччxxxxxxxxxxxxxxxxxxxxxxxxxxxxxxxx">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ыв</definedName>
    <definedName name="ыв_1">ыв_1</definedName>
    <definedName name="ыв_10">ыв_10</definedName>
    <definedName name="ыыыы">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<sst xmlns="http://schemas.openxmlformats.org/spreadsheetml/2006/main" count="293" uniqueCount="202">
  <si>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</si>
  <si>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</si>
  <si>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</si>
  <si>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</si>
  <si>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</si>
  <si>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</si>
  <si>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</si>
  <si>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</si>
  <si>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</si>
  <si>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</si>
  <si>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</si>
  <si>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</si>
  <si>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</si>
  <si>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</si>
  <si>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</si>
  <si>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</si>
  <si>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</si>
  <si>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</si>
  <si>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</si>
  <si>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</si>
  <si>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</si>
  <si>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</si>
  <si>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</si>
  <si>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</si>
  <si>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</si>
  <si>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</si>
  <si>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</si>
  <si>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</si>
  <si>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</si>
  <si>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</si>
  <si>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</si>
  <si>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</si>
  <si>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</si>
  <si>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</si>
  <si>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</si>
  <si>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</si>
  <si>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</si>
  <si>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</si>
  <si>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</si>
  <si>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</si>
  <si>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</si>
  <si>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</si>
  <si>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</si>
  <si>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</si>
  <si>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</si>
  <si>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</si>
  <si>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</si>
  <si>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</si>
  <si>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По мере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</si>
  <si>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</si>
  <si>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</si>
  <si>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</si>
  <si>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</si>
  <si>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</si>
  <si>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</si>
  <si>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</si>
  <si>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</si>
  <si>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</si>
  <si>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</si>
  <si>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</si>
  <si>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</si>
  <si>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</si>
  <si>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</si>
  <si>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</si>
  <si>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</si>
  <si>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</si>
  <si>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</si>
  <si>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</si>
  <si>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 раз в квартал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</si>
  <si>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</si>
  <si>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</si>
  <si>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мере необходимости,не реже 1 раза в месяц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</si>
  <si>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</si>
  <si>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</si>
  <si>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</si>
  <si>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</si>
  <si>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</si>
  <si>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</si>
  <si>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</si>
  <si>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</si>
  <si>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</si>
  <si>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</si>
  <si>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</si>
  <si>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</si>
  <si>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</si>
  <si>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</si>
  <si>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</si>
  <si>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</si>
  <si>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</si>
  <si>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</si>
  <si>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</si>
  <si>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</si>
  <si>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</si>
  <si>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</si>
  <si>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</si>
  <si>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организация системы диспетчерского контроля и обеспечение диспетчерской связи с кабиной лифта;</t>
  </si>
  <si>
    <t>ежедневно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</si>
  <si>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</si>
  <si>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</si>
  <si>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</si>
  <si>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ежегодно</t>
  </si>
  <si>
    <t>III. Работы и услуги по содержанию иного общего имущества в многоквартирном доме</t>
  </si>
  <si>
    <t>1 раз в неделю</t>
  </si>
  <si>
    <t xml:space="preserve"> - мытье окон;</t>
  </si>
  <si>
    <t>подметание полов кабины лифта и влажная уборка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</si>
  <si>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</si>
  <si>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</si>
  <si>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</si>
  <si>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</si>
  <si>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</si>
  <si>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</si>
  <si>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</si>
  <si>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</si>
  <si>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</si>
  <si>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</si>
  <si>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</si>
  <si>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</si>
  <si>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</si>
  <si>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</si>
  <si>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</si>
  <si>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</si>
  <si>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</si>
  <si>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</si>
  <si>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</si>
  <si>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по мере необходимости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</si>
  <si>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</si>
  <si>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</si>
  <si>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</si>
  <si>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</si>
  <si>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</si>
  <si>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</si>
  <si>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</si>
  <si>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</si>
  <si>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23. Работы по содержанию придомовой территории в теплый период года: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</si>
  <si>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</si>
  <si>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</si>
  <si>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</si>
  <si>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</si>
  <si>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</si>
  <si>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</si>
  <si>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</si>
  <si>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состояния основания, поверхностного слоя напольного покрытия ;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</si>
  <si>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</si>
  <si>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электрооборудования;</t>
  </si>
  <si>
    <t>Осуществлять устранение неисправностей,возникшие в результате эксплуатации или аварийтных случаев.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</si>
  <si>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</si>
  <si>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</si>
  <si>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>3 раза в год</t>
  </si>
  <si>
    <t xml:space="preserve"> - проверка утепления теплых  технических этажей , плотности закрытия входов на них;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</si>
  <si>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</si>
  <si>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</si>
  <si>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проведение дератизации и дезинсекции помещений, входящих в состав общего имущества в многоквартирном доме.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</si>
  <si>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</si>
  <si>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 - уборка ,выкашивание и полив газонов;</t>
  </si>
  <si>
    <t xml:space="preserve">2 раза  год </t>
  </si>
  <si>
    <t>ежемесячно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</si>
  <si>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</si>
  <si>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</si>
  <si>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</si>
  <si>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>обязательное страхование лифтов как объекта повышенной опастности.</t>
  </si>
  <si>
    <t xml:space="preserve"> - контроль состояния  элементов внутренней канализации, канализационных вытяжек;</t>
  </si>
  <si>
    <t>проверка и при необходимости восстановление пешеходных дорожек в местах пешеходных зон кровель из эластомерных и термрпластичных материалов;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</si>
  <si>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</si>
  <si>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</si>
  <si>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>Обслуживание системы доступа в подъезды(домофон);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</si>
  <si>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устранению;</t>
  </si>
  <si>
    <t xml:space="preserve">- обеспечение круглосуточного аварийно-диспетчерского обслуживания сети газопотребления крышной котельной; </t>
  </si>
  <si>
    <t>- поддержание бесперебойной работы крышной котельной;</t>
  </si>
  <si>
    <t>- профилактические и ремонтные работы в течении срока эксплуатации крышной котельной;</t>
  </si>
  <si>
    <t>-настройка и проверка датчиков и систем автоматики крышной котельной;</t>
  </si>
  <si>
    <t>- чистка,промывка,гидравлические испытания,ревизия всего оборудования,подготовка котельнойк новому отопительному сезону;</t>
  </si>
  <si>
    <t xml:space="preserve"> - контроль состояния и замена вышедших из строя датчиков, проводки и оборудования пожарной и охранной сигнализации;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</si>
  <si>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</si>
  <si>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- влажная уборка тамбуров, холлов, коридоров,  лестничных площадок и маршей;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</si>
  <si>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</si>
  <si>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</si>
  <si>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</si>
  <si>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</si>
  <si>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</si>
  <si>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>обслуживание ограждения придомовой территории;</t>
  </si>
  <si>
    <t xml:space="preserve"> -  проверка состояния,осмотр целостности ограждения ,механических приводов; 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</si>
  <si>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</si>
  <si>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</si>
  <si>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</si>
  <si>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</si>
  <si>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</si>
  <si>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</si>
  <si>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</si>
  <si>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32. Планирование финансовых  ресурсов; финансирование работ и услуг подрядчиков в соответствии с заключенными договорами,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учета: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</si>
  <si>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</si>
  <si>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</si>
  <si>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35. Выполнение функций, связанных с регистрацией граждан, ведение паспортной работы, взаимодействие с органами правопорядка,</t>
  </si>
  <si>
    <t>36. Услуги банка</t>
  </si>
  <si>
    <t xml:space="preserve">  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</si>
  <si>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Обслуживание системы автоматическими воротами по каналу GMS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</si>
  <si>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территория),в холодный перид года: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</si>
  <si>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крыши;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</si>
  <si>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учета,расширительных баков и элементов,скрытых от постоянного наблюдения;</t>
  </si>
  <si>
    <t xml:space="preserve"> - окраска, мелкий ремонт по восстановлению неисправных элементов ограждения,малых архитектурных форм и иных элементов благоустройства предназначенных  для обслуживания  и эксплуатации данного дома.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</si>
  <si>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</si>
  <si>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 xml:space="preserve">        Работы  и услуги по содержанию и ремонту общего имущества собственников помещений в многоквартирном доме</t>
  </si>
  <si>
    <t xml:space="preserve">Приложение №1 к договору управления многоквартирным жилым домом  адресу: г.Энгельс, дом №5 корп.2 ул.Дубовская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</si>
</sst>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"/>
    <numFmt numFmtId="176" formatCode="#,##0.00000"/>
    <numFmt numFmtId="177" formatCode="0.0"/>
  </numFmts>
  <fonts count="49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4" fontId="3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4" fontId="4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6" fillId="0" borderId="11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70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31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5" fontId="0" fillId="0" borderId="0" xfId="0" applyNumberFormat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5" fontId="11" fillId="0" borderId="3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175" fontId="8" fillId="0" borderId="3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38" xfId="0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175" fontId="0" fillId="0" borderId="4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175" fontId="0" fillId="0" borderId="34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45" xfId="0" applyFont="1" applyBorder="1" applyAlignment="1">
      <alignment vertical="center" wrapText="1"/>
    </xf>
    <xf numFmtId="175" fontId="8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2" fontId="8" fillId="0" borderId="49" xfId="0" applyNumberFormat="1" applyFont="1" applyBorder="1" applyAlignment="1">
      <alignment horizontal="center" vertical="center" wrapText="1"/>
    </xf>
    <xf numFmtId="175" fontId="8" fillId="0" borderId="47" xfId="0" applyNumberFormat="1" applyFont="1" applyBorder="1" applyAlignment="1">
      <alignment horizontal="center" vertical="center" wrapText="1"/>
    </xf>
    <xf numFmtId="175" fontId="8" fillId="0" borderId="34" xfId="0" applyNumberFormat="1" applyFon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175" fontId="0" fillId="0" borderId="46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75" fontId="0" fillId="0" borderId="51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32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2" fontId="0" fillId="0" borderId="52" xfId="0" applyNumberFormat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 wrapText="1"/>
    </xf>
    <xf numFmtId="175" fontId="0" fillId="0" borderId="54" xfId="0" applyNumberForma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5" fontId="8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57" xfId="0" applyNumberFormat="1" applyBorder="1" applyAlignment="1">
      <alignment vertical="center" wrapText="1"/>
    </xf>
    <xf numFmtId="49" fontId="0" fillId="0" borderId="58" xfId="0" applyNumberFormat="1" applyBorder="1" applyAlignment="1">
      <alignment vertical="center" wrapText="1"/>
    </xf>
    <xf numFmtId="2" fontId="8" fillId="0" borderId="55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75" fontId="0" fillId="0" borderId="47" xfId="0" applyNumberFormat="1" applyBorder="1" applyAlignment="1">
      <alignment horizontal="center" vertical="center" wrapText="1"/>
    </xf>
    <xf numFmtId="175" fontId="0" fillId="0" borderId="50" xfId="0" applyNumberFormat="1" applyBorder="1" applyAlignment="1">
      <alignment horizontal="center" vertical="center" wrapText="1"/>
    </xf>
    <xf numFmtId="175" fontId="0" fillId="0" borderId="18" xfId="0" applyNumberForma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0" fillId="0" borderId="59" xfId="0" applyBorder="1" applyAlignment="1">
      <alignment/>
    </xf>
    <xf numFmtId="175" fontId="0" fillId="0" borderId="60" xfId="0" applyNumberFormat="1" applyBorder="1" applyAlignment="1">
      <alignment/>
    </xf>
    <xf numFmtId="0" fontId="14" fillId="0" borderId="32" xfId="0" applyFont="1" applyBorder="1" applyAlignment="1">
      <alignment horizontal="justify" vertical="center"/>
    </xf>
    <xf numFmtId="0" fontId="13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3" fillId="0" borderId="47" xfId="0" applyFont="1" applyBorder="1" applyAlignment="1">
      <alignment horizontal="center" vertical="center"/>
    </xf>
    <xf numFmtId="175" fontId="13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47" xfId="0" applyFont="1" applyBorder="1" applyAlignment="1">
      <alignment horizontal="justify" vertical="center"/>
    </xf>
    <xf numFmtId="0" fontId="14" fillId="0" borderId="47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center" vertical="center"/>
    </xf>
    <xf numFmtId="0" fontId="14" fillId="0" borderId="32" xfId="0" applyFont="1" applyBorder="1" applyAlignment="1">
      <alignment horizontal="justify" vertical="center" wrapText="1"/>
    </xf>
    <xf numFmtId="0" fontId="10" fillId="0" borderId="47" xfId="0" applyFont="1" applyBorder="1" applyAlignment="1">
      <alignment vertical="center" wrapText="1"/>
    </xf>
    <xf numFmtId="0" fontId="10" fillId="0" borderId="47" xfId="0" applyFont="1" applyBorder="1" applyAlignment="1">
      <alignment/>
    </xf>
    <xf numFmtId="2" fontId="9" fillId="0" borderId="47" xfId="0" applyNumberFormat="1" applyFont="1" applyBorder="1" applyAlignment="1">
      <alignment horizontal="center"/>
    </xf>
    <xf numFmtId="175" fontId="9" fillId="0" borderId="47" xfId="0" applyNumberFormat="1" applyFont="1" applyBorder="1" applyAlignment="1">
      <alignment horizontal="center"/>
    </xf>
    <xf numFmtId="0" fontId="14" fillId="0" borderId="0" xfId="0" applyFont="1" applyAlignment="1">
      <alignment vertical="top" wrapText="1"/>
    </xf>
    <xf numFmtId="4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0" fontId="13" fillId="0" borderId="6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47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62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2" fontId="0" fillId="0" borderId="58" xfId="0" applyNumberFormat="1" applyBorder="1" applyAlignment="1">
      <alignment horizontal="center" vertical="center" wrapText="1"/>
    </xf>
    <xf numFmtId="2" fontId="0" fillId="0" borderId="63" xfId="0" applyNumberFormat="1" applyBorder="1" applyAlignment="1">
      <alignment horizontal="center" vertical="center" wrapText="1"/>
    </xf>
    <xf numFmtId="2" fontId="0" fillId="0" borderId="64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65" xfId="0" applyNumberFormat="1" applyBorder="1" applyAlignment="1">
      <alignment horizontal="center" vertical="center" wrapText="1"/>
    </xf>
    <xf numFmtId="2" fontId="0" fillId="0" borderId="66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5" fontId="0" fillId="0" borderId="46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175" fontId="0" fillId="0" borderId="68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175" fontId="0" fillId="0" borderId="38" xfId="0" applyNumberFormat="1" applyBorder="1" applyAlignment="1">
      <alignment horizontal="center" vertical="center" wrapText="1"/>
    </xf>
    <xf numFmtId="175" fontId="0" fillId="0" borderId="23" xfId="0" applyNumberFormat="1" applyBorder="1" applyAlignment="1">
      <alignment horizontal="center" vertical="center" wrapText="1"/>
    </xf>
    <xf numFmtId="175" fontId="0" fillId="0" borderId="3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175" fontId="0" fillId="0" borderId="40" xfId="0" applyNumberFormat="1" applyBorder="1" applyAlignment="1">
      <alignment horizontal="center" vertical="center" wrapText="1"/>
    </xf>
    <xf numFmtId="175" fontId="0" fillId="0" borderId="55" xfId="0" applyNumberFormat="1" applyBorder="1" applyAlignment="1">
      <alignment horizontal="center" vertical="center" wrapText="1"/>
    </xf>
    <xf numFmtId="175" fontId="0" fillId="0" borderId="34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61" xfId="0" applyFont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91;&#1073;&#1086;&#1074;&#1089;&#1082;&#1072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вышение17,85"/>
      <sheetName val="таблица по 290"/>
      <sheetName val="свод"/>
      <sheetName val="повышение17,45"/>
      <sheetName val="повыш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70">
      <selection activeCell="L172" sqref="L172"/>
    </sheetView>
  </sheetViews>
  <sheetFormatPr defaultColWidth="9.140625" defaultRowHeight="12.75"/>
  <cols>
    <col min="1" max="1" width="56.140625" style="0" customWidth="1"/>
    <col min="2" max="2" width="17.7109375" style="0" customWidth="1"/>
    <col min="3" max="3" width="13.8515625" style="0" customWidth="1"/>
    <col min="4" max="9" width="0" style="0" hidden="1" customWidth="1"/>
    <col min="10" max="10" width="12.8515625" style="39" customWidth="1"/>
    <col min="11" max="11" width="13.7109375" style="0" customWidth="1"/>
    <col min="12" max="12" width="13.28125" style="0" customWidth="1"/>
    <col min="13" max="13" width="13.421875" style="0" customWidth="1"/>
    <col min="14" max="14" width="10.421875" style="0" customWidth="1"/>
    <col min="15" max="15" width="11.00390625" style="0" customWidth="1"/>
  </cols>
  <sheetData>
    <row r="1" spans="1:10" ht="12.75" hidden="1">
      <c r="A1" t="s">
        <v>0</v>
      </c>
      <c r="J1" s="1">
        <v>0</v>
      </c>
    </row>
    <row r="2" spans="1:10" ht="36.75" customHeight="1">
      <c r="A2" s="168" t="s">
        <v>201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">
      <c r="A3" s="2" t="s">
        <v>1</v>
      </c>
      <c r="C3" s="3">
        <v>11812.2</v>
      </c>
      <c r="D3" s="4" t="s">
        <v>2</v>
      </c>
      <c r="E3" s="3"/>
      <c r="F3" s="3"/>
      <c r="G3" s="3"/>
      <c r="H3" s="3"/>
      <c r="I3" s="3"/>
      <c r="J3" s="39" t="s">
        <v>2</v>
      </c>
    </row>
    <row r="4" spans="1:10" ht="15">
      <c r="A4" s="2"/>
      <c r="C4" s="4"/>
      <c r="D4" s="4"/>
      <c r="E4" s="4"/>
      <c r="F4" s="4"/>
      <c r="G4" s="4"/>
      <c r="H4" s="4"/>
      <c r="I4" s="4"/>
      <c r="J4" s="1"/>
    </row>
    <row r="5" spans="1:10" ht="15.75" customHeight="1">
      <c r="A5" s="130" t="s">
        <v>200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8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ht="13.5" thickBot="1"/>
    <row r="8" spans="1:10" ht="68.25" thickBot="1">
      <c r="A8" s="40" t="s">
        <v>3</v>
      </c>
      <c r="B8" s="41" t="s">
        <v>4</v>
      </c>
      <c r="C8" s="41" t="s">
        <v>5</v>
      </c>
      <c r="D8" s="42" t="s">
        <v>6</v>
      </c>
      <c r="E8" s="42" t="s">
        <v>7</v>
      </c>
      <c r="F8" s="42" t="s">
        <v>8</v>
      </c>
      <c r="G8" s="42" t="s">
        <v>9</v>
      </c>
      <c r="H8" s="42" t="s">
        <v>10</v>
      </c>
      <c r="I8" s="42" t="s">
        <v>11</v>
      </c>
      <c r="J8" s="43" t="s">
        <v>12</v>
      </c>
    </row>
    <row r="9" spans="1:10" ht="49.5" customHeight="1" thickBot="1">
      <c r="A9" s="169" t="s">
        <v>13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1" ht="25.5" customHeight="1">
      <c r="A10" s="44" t="s">
        <v>14</v>
      </c>
      <c r="B10" s="18"/>
      <c r="C10" s="45">
        <f>C11</f>
        <v>12757.176</v>
      </c>
      <c r="D10" s="46"/>
      <c r="E10" s="46"/>
      <c r="F10" s="46"/>
      <c r="G10" s="46"/>
      <c r="H10" s="46"/>
      <c r="I10" s="46"/>
      <c r="J10" s="47">
        <f>J11</f>
        <v>0.09</v>
      </c>
      <c r="K10" s="48"/>
    </row>
    <row r="11" spans="1:10" ht="51" customHeight="1">
      <c r="A11" s="6" t="s">
        <v>15</v>
      </c>
      <c r="B11" s="147" t="s">
        <v>16</v>
      </c>
      <c r="C11" s="154">
        <f>J11*C3*12</f>
        <v>12757.176</v>
      </c>
      <c r="D11" s="51"/>
      <c r="E11" s="51"/>
      <c r="F11" s="51"/>
      <c r="G11" s="51"/>
      <c r="H11" s="51"/>
      <c r="I11" s="51"/>
      <c r="J11" s="164">
        <v>0.09</v>
      </c>
    </row>
    <row r="12" spans="1:10" ht="25.5">
      <c r="A12" s="6" t="s">
        <v>17</v>
      </c>
      <c r="B12" s="148"/>
      <c r="C12" s="155"/>
      <c r="D12" s="54"/>
      <c r="E12" s="54"/>
      <c r="F12" s="54"/>
      <c r="G12" s="54"/>
      <c r="H12" s="54"/>
      <c r="I12" s="54"/>
      <c r="J12" s="165"/>
    </row>
    <row r="13" spans="1:10" ht="33" customHeight="1">
      <c r="A13" s="6" t="s">
        <v>18</v>
      </c>
      <c r="B13" s="148"/>
      <c r="C13" s="155"/>
      <c r="D13" s="54"/>
      <c r="E13" s="54"/>
      <c r="F13" s="54"/>
      <c r="G13" s="54"/>
      <c r="H13" s="54"/>
      <c r="I13" s="54"/>
      <c r="J13" s="165"/>
    </row>
    <row r="14" spans="1:10" ht="38.25">
      <c r="A14" s="6" t="s">
        <v>19</v>
      </c>
      <c r="B14" s="148"/>
      <c r="C14" s="155"/>
      <c r="D14" s="54"/>
      <c r="E14" s="54"/>
      <c r="F14" s="54"/>
      <c r="G14" s="54"/>
      <c r="H14" s="54"/>
      <c r="I14" s="54"/>
      <c r="J14" s="165"/>
    </row>
    <row r="15" spans="1:10" ht="63.75">
      <c r="A15" s="6" t="s">
        <v>20</v>
      </c>
      <c r="B15" s="148"/>
      <c r="C15" s="155"/>
      <c r="D15" s="54"/>
      <c r="E15" s="54"/>
      <c r="F15" s="54"/>
      <c r="G15" s="54"/>
      <c r="H15" s="54"/>
      <c r="I15" s="54"/>
      <c r="J15" s="165"/>
    </row>
    <row r="16" spans="1:10" ht="39" thickBot="1">
      <c r="A16" s="6" t="s">
        <v>172</v>
      </c>
      <c r="B16" s="148"/>
      <c r="C16" s="155"/>
      <c r="D16" s="55"/>
      <c r="E16" s="55"/>
      <c r="F16" s="55"/>
      <c r="G16" s="55"/>
      <c r="H16" s="55"/>
      <c r="I16" s="55"/>
      <c r="J16" s="165"/>
    </row>
    <row r="17" spans="1:10" ht="13.5" thickBot="1">
      <c r="A17" s="56" t="s">
        <v>21</v>
      </c>
      <c r="B17" s="57"/>
      <c r="C17" s="58">
        <f>C18</f>
        <v>12757.176</v>
      </c>
      <c r="D17" s="59"/>
      <c r="E17" s="46"/>
      <c r="F17" s="46"/>
      <c r="G17" s="46"/>
      <c r="H17" s="46"/>
      <c r="I17" s="46"/>
      <c r="J17" s="47">
        <f>J18</f>
        <v>0.09</v>
      </c>
    </row>
    <row r="18" spans="1:10" ht="48.75" customHeight="1" thickBot="1">
      <c r="A18" s="60" t="s">
        <v>22</v>
      </c>
      <c r="B18" s="150" t="s">
        <v>16</v>
      </c>
      <c r="C18" s="156">
        <f>J18*C3*12</f>
        <v>12757.176</v>
      </c>
      <c r="D18" s="51"/>
      <c r="E18" s="51"/>
      <c r="F18" s="51"/>
      <c r="G18" s="51"/>
      <c r="H18" s="51"/>
      <c r="I18" s="51"/>
      <c r="J18" s="153">
        <v>0.09</v>
      </c>
    </row>
    <row r="19" spans="1:10" ht="64.5" thickBot="1">
      <c r="A19" s="6" t="s">
        <v>23</v>
      </c>
      <c r="B19" s="132"/>
      <c r="C19" s="152"/>
      <c r="D19" s="54"/>
      <c r="E19" s="54"/>
      <c r="F19" s="54"/>
      <c r="G19" s="54"/>
      <c r="H19" s="54"/>
      <c r="I19" s="54"/>
      <c r="J19" s="153"/>
    </row>
    <row r="20" spans="1:10" ht="39" thickBot="1">
      <c r="A20" s="60" t="s">
        <v>24</v>
      </c>
      <c r="B20" s="132"/>
      <c r="C20" s="152"/>
      <c r="D20" s="63"/>
      <c r="E20" s="63"/>
      <c r="F20" s="63"/>
      <c r="G20" s="63"/>
      <c r="H20" s="63"/>
      <c r="I20" s="63"/>
      <c r="J20" s="153"/>
    </row>
    <row r="21" spans="1:10" ht="25.5">
      <c r="A21" s="44" t="s">
        <v>25</v>
      </c>
      <c r="B21" s="18"/>
      <c r="C21" s="45">
        <f>C22</f>
        <v>12757.176</v>
      </c>
      <c r="D21" s="46"/>
      <c r="E21" s="46"/>
      <c r="F21" s="46"/>
      <c r="G21" s="46"/>
      <c r="H21" s="46"/>
      <c r="I21" s="46"/>
      <c r="J21" s="47">
        <f>J22</f>
        <v>0.09</v>
      </c>
    </row>
    <row r="22" spans="1:10" ht="96" customHeight="1" thickBot="1">
      <c r="A22" s="6" t="s">
        <v>156</v>
      </c>
      <c r="B22" s="132" t="s">
        <v>16</v>
      </c>
      <c r="C22" s="152">
        <f>J22*C3*12</f>
        <v>12757.176</v>
      </c>
      <c r="D22" s="51"/>
      <c r="E22" s="51"/>
      <c r="F22" s="51"/>
      <c r="G22" s="51"/>
      <c r="H22" s="51"/>
      <c r="I22" s="51"/>
      <c r="J22" s="153">
        <v>0.09</v>
      </c>
    </row>
    <row r="23" spans="1:10" ht="64.5" thickBot="1">
      <c r="A23" s="6" t="s">
        <v>26</v>
      </c>
      <c r="B23" s="132"/>
      <c r="C23" s="152"/>
      <c r="D23" s="54"/>
      <c r="E23" s="54"/>
      <c r="F23" s="54"/>
      <c r="G23" s="54"/>
      <c r="H23" s="54"/>
      <c r="I23" s="54"/>
      <c r="J23" s="153"/>
    </row>
    <row r="24" spans="1:10" ht="87.75" customHeight="1" thickBot="1">
      <c r="A24" s="6" t="s">
        <v>134</v>
      </c>
      <c r="B24" s="132"/>
      <c r="C24" s="152"/>
      <c r="D24" s="54"/>
      <c r="E24" s="54"/>
      <c r="F24" s="54"/>
      <c r="G24" s="54"/>
      <c r="H24" s="54"/>
      <c r="I24" s="54"/>
      <c r="J24" s="153"/>
    </row>
    <row r="25" spans="1:10" ht="51.75" thickBot="1">
      <c r="A25" s="8" t="s">
        <v>27</v>
      </c>
      <c r="B25" s="132"/>
      <c r="C25" s="152"/>
      <c r="D25" s="51"/>
      <c r="E25" s="51"/>
      <c r="F25" s="51"/>
      <c r="G25" s="51"/>
      <c r="H25" s="51"/>
      <c r="I25" s="51"/>
      <c r="J25" s="153"/>
    </row>
    <row r="26" spans="1:10" ht="38.25">
      <c r="A26" s="44" t="s">
        <v>28</v>
      </c>
      <c r="B26" s="18"/>
      <c r="C26" s="45">
        <f>C27</f>
        <v>12757.176</v>
      </c>
      <c r="D26" s="46"/>
      <c r="E26" s="46"/>
      <c r="F26" s="46"/>
      <c r="G26" s="46"/>
      <c r="H26" s="46"/>
      <c r="I26" s="46"/>
      <c r="J26" s="47">
        <f>J27</f>
        <v>0.09</v>
      </c>
    </row>
    <row r="27" spans="1:10" ht="38.25" customHeight="1" thickBot="1">
      <c r="A27" s="6" t="s">
        <v>29</v>
      </c>
      <c r="B27" s="132" t="s">
        <v>16</v>
      </c>
      <c r="C27" s="167">
        <f>J27*C3*12</f>
        <v>12757.176</v>
      </c>
      <c r="D27" s="51"/>
      <c r="E27" s="51"/>
      <c r="F27" s="51"/>
      <c r="G27" s="51"/>
      <c r="H27" s="51"/>
      <c r="I27" s="51"/>
      <c r="J27" s="153">
        <v>0.09</v>
      </c>
    </row>
    <row r="28" spans="1:10" ht="81.75" customHeight="1" thickBot="1">
      <c r="A28" s="6" t="s">
        <v>135</v>
      </c>
      <c r="B28" s="132"/>
      <c r="C28" s="167"/>
      <c r="D28" s="54"/>
      <c r="E28" s="54"/>
      <c r="F28" s="54"/>
      <c r="G28" s="54"/>
      <c r="H28" s="54"/>
      <c r="I28" s="54"/>
      <c r="J28" s="153"/>
    </row>
    <row r="29" spans="1:10" ht="115.5" customHeight="1" thickBot="1">
      <c r="A29" s="6" t="s">
        <v>136</v>
      </c>
      <c r="B29" s="132"/>
      <c r="C29" s="167"/>
      <c r="D29" s="54"/>
      <c r="E29" s="54"/>
      <c r="F29" s="54"/>
      <c r="G29" s="54"/>
      <c r="H29" s="54"/>
      <c r="I29" s="54"/>
      <c r="J29" s="153"/>
    </row>
    <row r="30" spans="1:10" ht="57.75" customHeight="1" thickBot="1">
      <c r="A30" s="6" t="s">
        <v>30</v>
      </c>
      <c r="B30" s="132"/>
      <c r="C30" s="167"/>
      <c r="D30" s="54"/>
      <c r="E30" s="54"/>
      <c r="F30" s="54"/>
      <c r="G30" s="54"/>
      <c r="H30" s="54"/>
      <c r="I30" s="54"/>
      <c r="J30" s="153"/>
    </row>
    <row r="31" spans="1:10" ht="39" thickBot="1">
      <c r="A31" s="9" t="s">
        <v>31</v>
      </c>
      <c r="B31" s="132"/>
      <c r="C31" s="167"/>
      <c r="D31" s="65"/>
      <c r="E31" s="65"/>
      <c r="F31" s="65"/>
      <c r="G31" s="65"/>
      <c r="H31" s="65"/>
      <c r="I31" s="65"/>
      <c r="J31" s="153"/>
    </row>
    <row r="32" spans="1:10" ht="25.5">
      <c r="A32" s="33" t="s">
        <v>32</v>
      </c>
      <c r="B32" s="66"/>
      <c r="C32" s="45">
        <f>C33</f>
        <v>9922.248000000001</v>
      </c>
      <c r="D32" s="46"/>
      <c r="E32" s="46"/>
      <c r="F32" s="46"/>
      <c r="G32" s="46"/>
      <c r="H32" s="46"/>
      <c r="I32" s="46"/>
      <c r="J32" s="47">
        <f>J33</f>
        <v>0.07</v>
      </c>
    </row>
    <row r="33" spans="1:10" ht="93.75" customHeight="1" thickBot="1">
      <c r="A33" s="6" t="s">
        <v>33</v>
      </c>
      <c r="B33" s="132" t="s">
        <v>16</v>
      </c>
      <c r="C33" s="167">
        <f>J33*C3*12</f>
        <v>9922.248000000001</v>
      </c>
      <c r="D33" s="51"/>
      <c r="E33" s="51"/>
      <c r="F33" s="51"/>
      <c r="G33" s="51"/>
      <c r="H33" s="51"/>
      <c r="I33" s="51"/>
      <c r="J33" s="153">
        <v>0.07</v>
      </c>
    </row>
    <row r="34" spans="1:10" ht="64.5" thickBot="1">
      <c r="A34" s="6" t="s">
        <v>34</v>
      </c>
      <c r="B34" s="132"/>
      <c r="C34" s="167"/>
      <c r="D34" s="54"/>
      <c r="E34" s="54"/>
      <c r="F34" s="54"/>
      <c r="G34" s="54"/>
      <c r="H34" s="54"/>
      <c r="I34" s="54"/>
      <c r="J34" s="153"/>
    </row>
    <row r="35" spans="1:10" ht="88.5" customHeight="1" thickBot="1">
      <c r="A35" s="6" t="s">
        <v>35</v>
      </c>
      <c r="B35" s="132"/>
      <c r="C35" s="167"/>
      <c r="D35" s="54"/>
      <c r="E35" s="54"/>
      <c r="F35" s="54"/>
      <c r="G35" s="54"/>
      <c r="H35" s="54"/>
      <c r="I35" s="54"/>
      <c r="J35" s="153"/>
    </row>
    <row r="36" spans="1:10" ht="39" thickBot="1">
      <c r="A36" s="6" t="s">
        <v>36</v>
      </c>
      <c r="B36" s="132"/>
      <c r="C36" s="167"/>
      <c r="D36" s="55"/>
      <c r="E36" s="55"/>
      <c r="F36" s="55"/>
      <c r="G36" s="55"/>
      <c r="H36" s="55"/>
      <c r="I36" s="55"/>
      <c r="J36" s="153"/>
    </row>
    <row r="37" spans="1:10" ht="39" thickBot="1">
      <c r="A37" s="8" t="s">
        <v>31</v>
      </c>
      <c r="B37" s="132"/>
      <c r="C37" s="167"/>
      <c r="D37" s="65"/>
      <c r="E37" s="65"/>
      <c r="F37" s="65"/>
      <c r="G37" s="65"/>
      <c r="H37" s="65"/>
      <c r="I37" s="65"/>
      <c r="J37" s="153"/>
    </row>
    <row r="38" spans="1:10" ht="38.25">
      <c r="A38" s="44" t="s">
        <v>37</v>
      </c>
      <c r="B38" s="66"/>
      <c r="C38" s="45">
        <f>C39</f>
        <v>0</v>
      </c>
      <c r="D38" s="46"/>
      <c r="E38" s="46"/>
      <c r="F38" s="46"/>
      <c r="G38" s="46"/>
      <c r="H38" s="46"/>
      <c r="I38" s="46"/>
      <c r="J38" s="47">
        <f>J39</f>
        <v>0</v>
      </c>
    </row>
    <row r="39" spans="1:10" ht="60.75" customHeight="1" thickBot="1">
      <c r="A39" s="6" t="s">
        <v>38</v>
      </c>
      <c r="B39" s="132" t="s">
        <v>16</v>
      </c>
      <c r="C39" s="152">
        <f>J39*12*C3</f>
        <v>0</v>
      </c>
      <c r="D39" s="51"/>
      <c r="E39" s="51"/>
      <c r="F39" s="51"/>
      <c r="G39" s="51"/>
      <c r="H39" s="51"/>
      <c r="I39" s="51"/>
      <c r="J39" s="153">
        <v>0</v>
      </c>
    </row>
    <row r="40" spans="1:10" ht="64.5" thickBot="1">
      <c r="A40" s="6" t="s">
        <v>39</v>
      </c>
      <c r="B40" s="132"/>
      <c r="C40" s="152"/>
      <c r="D40" s="54"/>
      <c r="E40" s="54"/>
      <c r="F40" s="54"/>
      <c r="G40" s="54"/>
      <c r="H40" s="54"/>
      <c r="I40" s="54"/>
      <c r="J40" s="153"/>
    </row>
    <row r="41" spans="1:10" ht="64.5" thickBot="1">
      <c r="A41" s="6" t="s">
        <v>40</v>
      </c>
      <c r="B41" s="132"/>
      <c r="C41" s="152"/>
      <c r="D41" s="54"/>
      <c r="E41" s="54"/>
      <c r="F41" s="54"/>
      <c r="G41" s="54"/>
      <c r="H41" s="54"/>
      <c r="I41" s="54"/>
      <c r="J41" s="153"/>
    </row>
    <row r="42" spans="1:10" ht="39" thickBot="1">
      <c r="A42" s="9" t="s">
        <v>31</v>
      </c>
      <c r="B42" s="132"/>
      <c r="C42" s="152"/>
      <c r="D42" s="65"/>
      <c r="E42" s="65"/>
      <c r="F42" s="65"/>
      <c r="G42" s="65"/>
      <c r="H42" s="65"/>
      <c r="I42" s="65"/>
      <c r="J42" s="153"/>
    </row>
    <row r="43" spans="1:11" ht="25.5">
      <c r="A43" s="44" t="s">
        <v>41</v>
      </c>
      <c r="B43" s="18"/>
      <c r="C43" s="45">
        <f>SUM(C44:C53)</f>
        <v>48193.776000000005</v>
      </c>
      <c r="D43" s="46"/>
      <c r="E43" s="46"/>
      <c r="F43" s="46"/>
      <c r="G43" s="46"/>
      <c r="H43" s="46"/>
      <c r="I43" s="46"/>
      <c r="J43" s="47">
        <f>J44+J50</f>
        <v>0.33999999999999997</v>
      </c>
      <c r="K43" s="67"/>
    </row>
    <row r="44" spans="1:10" ht="26.25" customHeight="1">
      <c r="A44" s="6" t="s">
        <v>42</v>
      </c>
      <c r="B44" s="147" t="s">
        <v>43</v>
      </c>
      <c r="C44" s="154">
        <f>J44*C3*12</f>
        <v>12757.176</v>
      </c>
      <c r="D44" s="51"/>
      <c r="E44" s="51"/>
      <c r="F44" s="51"/>
      <c r="G44" s="51"/>
      <c r="H44" s="51"/>
      <c r="I44" s="51"/>
      <c r="J44" s="164">
        <v>0.09</v>
      </c>
    </row>
    <row r="45" spans="1:10" ht="40.5" customHeight="1">
      <c r="A45" s="6" t="s">
        <v>44</v>
      </c>
      <c r="B45" s="148"/>
      <c r="C45" s="155"/>
      <c r="D45" s="54"/>
      <c r="E45" s="54"/>
      <c r="F45" s="54"/>
      <c r="G45" s="54"/>
      <c r="H45" s="54"/>
      <c r="I45" s="54"/>
      <c r="J45" s="165"/>
    </row>
    <row r="46" spans="1:10" ht="84" customHeight="1">
      <c r="A46" s="6" t="s">
        <v>196</v>
      </c>
      <c r="B46" s="148"/>
      <c r="C46" s="155"/>
      <c r="D46" s="54"/>
      <c r="E46" s="54"/>
      <c r="F46" s="54"/>
      <c r="G46" s="54"/>
      <c r="H46" s="54"/>
      <c r="I46" s="54"/>
      <c r="J46" s="165"/>
    </row>
    <row r="47" spans="1:10" ht="60" customHeight="1">
      <c r="A47" s="6" t="s">
        <v>137</v>
      </c>
      <c r="B47" s="148"/>
      <c r="C47" s="155"/>
      <c r="D47" s="54"/>
      <c r="E47" s="54"/>
      <c r="F47" s="54"/>
      <c r="G47" s="54"/>
      <c r="H47" s="54"/>
      <c r="I47" s="54"/>
      <c r="J47" s="165"/>
    </row>
    <row r="48" spans="1:10" ht="44.25" customHeight="1" thickBot="1">
      <c r="A48" s="6" t="s">
        <v>162</v>
      </c>
      <c r="B48" s="148"/>
      <c r="C48" s="155"/>
      <c r="D48" s="63"/>
      <c r="E48" s="63"/>
      <c r="F48" s="63"/>
      <c r="G48" s="63"/>
      <c r="H48" s="63"/>
      <c r="I48" s="63"/>
      <c r="J48" s="165"/>
    </row>
    <row r="49" spans="1:15" ht="53.25" customHeight="1">
      <c r="A49" s="7" t="s">
        <v>45</v>
      </c>
      <c r="B49" s="162"/>
      <c r="C49" s="163"/>
      <c r="D49" s="70" t="e">
        <f>#REF!+#REF!</f>
        <v>#REF!</v>
      </c>
      <c r="E49" s="70" t="e">
        <f>#REF!+#REF!</f>
        <v>#REF!</v>
      </c>
      <c r="F49" s="70" t="e">
        <f>#REF!+#REF!</f>
        <v>#REF!</v>
      </c>
      <c r="G49" s="70" t="e">
        <f>#REF!+#REF!</f>
        <v>#REF!</v>
      </c>
      <c r="H49" s="70" t="e">
        <f>#REF!+#REF!</f>
        <v>#REF!</v>
      </c>
      <c r="I49" s="70" t="e">
        <f>#REF!+#REF!</f>
        <v>#REF!</v>
      </c>
      <c r="J49" s="166"/>
      <c r="L49" s="72"/>
      <c r="O49" s="72"/>
    </row>
    <row r="50" spans="1:15" ht="41.25" customHeight="1" thickBot="1">
      <c r="A50" s="6" t="s">
        <v>47</v>
      </c>
      <c r="B50" s="132" t="s">
        <v>48</v>
      </c>
      <c r="C50" s="152">
        <f>J50*C3*12</f>
        <v>35436.600000000006</v>
      </c>
      <c r="D50" s="64" t="e">
        <v>#REF!</v>
      </c>
      <c r="E50" s="64" t="e">
        <v>#REF!</v>
      </c>
      <c r="F50" s="64" t="e">
        <v>#REF!</v>
      </c>
      <c r="G50" s="64" t="e">
        <v>#REF!</v>
      </c>
      <c r="H50" s="64" t="e">
        <v>#REF!</v>
      </c>
      <c r="I50" s="64" t="e">
        <v>#REF!</v>
      </c>
      <c r="J50" s="153">
        <v>0.25</v>
      </c>
      <c r="L50" s="72"/>
      <c r="O50" s="72"/>
    </row>
    <row r="51" spans="1:15" ht="41.25" customHeight="1" thickBot="1">
      <c r="A51" s="6" t="s">
        <v>161</v>
      </c>
      <c r="B51" s="132"/>
      <c r="C51" s="152"/>
      <c r="D51" s="51"/>
      <c r="E51" s="51"/>
      <c r="F51" s="51"/>
      <c r="G51" s="51"/>
      <c r="H51" s="51"/>
      <c r="I51" s="51"/>
      <c r="J51" s="153"/>
      <c r="L51" s="72"/>
      <c r="O51" s="72"/>
    </row>
    <row r="52" spans="1:10" ht="63" customHeight="1" thickBot="1">
      <c r="A52" s="6" t="s">
        <v>49</v>
      </c>
      <c r="B52" s="132"/>
      <c r="C52" s="152"/>
      <c r="D52" s="51"/>
      <c r="E52" s="51"/>
      <c r="F52" s="51"/>
      <c r="G52" s="51"/>
      <c r="H52" s="51"/>
      <c r="I52" s="51"/>
      <c r="J52" s="153"/>
    </row>
    <row r="53" spans="1:10" ht="63.75" customHeight="1" thickBot="1">
      <c r="A53" s="8" t="s">
        <v>50</v>
      </c>
      <c r="B53" s="132"/>
      <c r="C53" s="152"/>
      <c r="D53" s="54"/>
      <c r="E53" s="54"/>
      <c r="F53" s="54"/>
      <c r="G53" s="54"/>
      <c r="H53" s="54"/>
      <c r="I53" s="54"/>
      <c r="J53" s="153"/>
    </row>
    <row r="54" spans="1:10" ht="25.5">
      <c r="A54" s="44" t="s">
        <v>51</v>
      </c>
      <c r="B54" s="18" t="s">
        <v>52</v>
      </c>
      <c r="C54" s="45">
        <f>C55</f>
        <v>7087.32</v>
      </c>
      <c r="D54" s="46"/>
      <c r="E54" s="46"/>
      <c r="F54" s="46"/>
      <c r="G54" s="46"/>
      <c r="H54" s="46"/>
      <c r="I54" s="46"/>
      <c r="J54" s="47">
        <f>J55</f>
        <v>0.05</v>
      </c>
    </row>
    <row r="55" spans="1:10" ht="76.5" customHeight="1" thickBot="1">
      <c r="A55" s="6" t="s">
        <v>138</v>
      </c>
      <c r="B55" s="132" t="s">
        <v>16</v>
      </c>
      <c r="C55" s="152">
        <f>J55*C3*12</f>
        <v>7087.32</v>
      </c>
      <c r="D55" s="51"/>
      <c r="E55" s="51"/>
      <c r="F55" s="51"/>
      <c r="G55" s="51"/>
      <c r="H55" s="51"/>
      <c r="I55" s="51"/>
      <c r="J55" s="153">
        <v>0.05</v>
      </c>
    </row>
    <row r="56" spans="1:10" ht="39" thickBot="1">
      <c r="A56" s="6" t="s">
        <v>139</v>
      </c>
      <c r="B56" s="132"/>
      <c r="C56" s="152"/>
      <c r="D56" s="54"/>
      <c r="E56" s="54"/>
      <c r="F56" s="54"/>
      <c r="G56" s="54"/>
      <c r="H56" s="54"/>
      <c r="I56" s="54"/>
      <c r="J56" s="153"/>
    </row>
    <row r="57" spans="1:10" ht="39" thickBot="1">
      <c r="A57" s="9" t="s">
        <v>31</v>
      </c>
      <c r="B57" s="132"/>
      <c r="C57" s="152"/>
      <c r="D57" s="55"/>
      <c r="E57" s="55"/>
      <c r="F57" s="55"/>
      <c r="G57" s="55"/>
      <c r="H57" s="55"/>
      <c r="I57" s="55"/>
      <c r="J57" s="153"/>
    </row>
    <row r="58" spans="1:10" ht="25.5">
      <c r="A58" s="44" t="s">
        <v>53</v>
      </c>
      <c r="B58" s="18"/>
      <c r="C58" s="45">
        <f>C59</f>
        <v>12757.176</v>
      </c>
      <c r="D58" s="46"/>
      <c r="E58" s="46"/>
      <c r="F58" s="46"/>
      <c r="G58" s="46"/>
      <c r="H58" s="46"/>
      <c r="I58" s="46"/>
      <c r="J58" s="47">
        <f>J59</f>
        <v>0.09</v>
      </c>
    </row>
    <row r="59" spans="1:10" ht="50.25" customHeight="1" thickBot="1">
      <c r="A59" s="6" t="s">
        <v>54</v>
      </c>
      <c r="B59" s="132" t="s">
        <v>16</v>
      </c>
      <c r="C59" s="152">
        <f>J59*C3*12</f>
        <v>12757.176</v>
      </c>
      <c r="D59" s="51"/>
      <c r="E59" s="51"/>
      <c r="F59" s="51"/>
      <c r="G59" s="51"/>
      <c r="H59" s="51"/>
      <c r="I59" s="51"/>
      <c r="J59" s="153">
        <v>0.09</v>
      </c>
    </row>
    <row r="60" spans="1:10" ht="39" thickBot="1">
      <c r="A60" s="6" t="s">
        <v>55</v>
      </c>
      <c r="B60" s="132"/>
      <c r="C60" s="152"/>
      <c r="D60" s="54"/>
      <c r="E60" s="54"/>
      <c r="F60" s="54"/>
      <c r="G60" s="54"/>
      <c r="H60" s="54"/>
      <c r="I60" s="54"/>
      <c r="J60" s="153"/>
    </row>
    <row r="61" spans="1:10" ht="51.75" thickBot="1">
      <c r="A61" s="6" t="s">
        <v>56</v>
      </c>
      <c r="B61" s="132"/>
      <c r="C61" s="152"/>
      <c r="D61" s="54"/>
      <c r="E61" s="54"/>
      <c r="F61" s="54"/>
      <c r="G61" s="54"/>
      <c r="H61" s="54"/>
      <c r="I61" s="54"/>
      <c r="J61" s="153"/>
    </row>
    <row r="62" spans="1:10" ht="39" thickBot="1">
      <c r="A62" s="6" t="s">
        <v>57</v>
      </c>
      <c r="B62" s="132"/>
      <c r="C62" s="152"/>
      <c r="D62" s="54"/>
      <c r="E62" s="54"/>
      <c r="F62" s="54"/>
      <c r="G62" s="54"/>
      <c r="H62" s="54"/>
      <c r="I62" s="54"/>
      <c r="J62" s="153"/>
    </row>
    <row r="63" spans="1:10" ht="48.75" customHeight="1" thickBot="1">
      <c r="A63" s="6" t="s">
        <v>58</v>
      </c>
      <c r="B63" s="132"/>
      <c r="C63" s="152"/>
      <c r="D63" s="55"/>
      <c r="E63" s="55"/>
      <c r="F63" s="55"/>
      <c r="G63" s="55"/>
      <c r="H63" s="55"/>
      <c r="I63" s="55"/>
      <c r="J63" s="153"/>
    </row>
    <row r="64" spans="1:10" ht="30.75" customHeight="1" thickBot="1">
      <c r="A64" s="9" t="s">
        <v>59</v>
      </c>
      <c r="B64" s="132"/>
      <c r="C64" s="152"/>
      <c r="D64" s="65"/>
      <c r="E64" s="65"/>
      <c r="F64" s="65"/>
      <c r="G64" s="65"/>
      <c r="H64" s="65"/>
      <c r="I64" s="65"/>
      <c r="J64" s="153"/>
    </row>
    <row r="65" spans="1:10" ht="25.5">
      <c r="A65" s="44" t="s">
        <v>60</v>
      </c>
      <c r="B65" s="18"/>
      <c r="C65" s="45">
        <f>C66</f>
        <v>5669.856000000001</v>
      </c>
      <c r="D65" s="46"/>
      <c r="E65" s="46"/>
      <c r="F65" s="46"/>
      <c r="G65" s="46"/>
      <c r="H65" s="46"/>
      <c r="I65" s="46"/>
      <c r="J65" s="47">
        <f>J66</f>
        <v>0.04</v>
      </c>
    </row>
    <row r="66" spans="1:10" ht="82.5" customHeight="1" thickBot="1">
      <c r="A66" s="6" t="s">
        <v>140</v>
      </c>
      <c r="B66" s="132" t="s">
        <v>16</v>
      </c>
      <c r="C66" s="152">
        <f>J66*C3*12</f>
        <v>5669.856000000001</v>
      </c>
      <c r="D66" s="51"/>
      <c r="E66" s="51"/>
      <c r="F66" s="51"/>
      <c r="G66" s="51"/>
      <c r="H66" s="51"/>
      <c r="I66" s="51"/>
      <c r="J66" s="153">
        <v>0.04</v>
      </c>
    </row>
    <row r="67" spans="1:10" ht="36.75" customHeight="1" thickBot="1">
      <c r="A67" s="6" t="s">
        <v>61</v>
      </c>
      <c r="B67" s="132"/>
      <c r="C67" s="152"/>
      <c r="D67" s="55"/>
      <c r="E67" s="55"/>
      <c r="F67" s="55"/>
      <c r="G67" s="55"/>
      <c r="H67" s="55"/>
      <c r="I67" s="55"/>
      <c r="J67" s="153"/>
    </row>
    <row r="68" spans="1:10" ht="34.5" customHeight="1" thickBot="1">
      <c r="A68" s="9" t="s">
        <v>163</v>
      </c>
      <c r="B68" s="132"/>
      <c r="C68" s="152"/>
      <c r="D68" s="63"/>
      <c r="E68" s="63"/>
      <c r="F68" s="63"/>
      <c r="G68" s="63"/>
      <c r="H68" s="63"/>
      <c r="I68" s="63"/>
      <c r="J68" s="153"/>
    </row>
    <row r="69" spans="1:10" ht="93.75" customHeight="1" thickBot="1">
      <c r="A69" s="73" t="s">
        <v>62</v>
      </c>
      <c r="B69" s="53" t="s">
        <v>16</v>
      </c>
      <c r="C69" s="45">
        <f>J69*C3*12</f>
        <v>18427.032000000003</v>
      </c>
      <c r="D69" s="46"/>
      <c r="E69" s="46"/>
      <c r="F69" s="46"/>
      <c r="G69" s="46"/>
      <c r="H69" s="46"/>
      <c r="I69" s="46"/>
      <c r="J69" s="74">
        <v>0.13</v>
      </c>
    </row>
    <row r="70" spans="1:10" ht="38.25">
      <c r="A70" s="44" t="s">
        <v>63</v>
      </c>
      <c r="B70" s="75"/>
      <c r="C70" s="45">
        <f>C71</f>
        <v>12757.176</v>
      </c>
      <c r="D70" s="76"/>
      <c r="E70" s="76"/>
      <c r="F70" s="76"/>
      <c r="G70" s="76"/>
      <c r="H70" s="76"/>
      <c r="I70" s="76"/>
      <c r="J70" s="77">
        <f>J71</f>
        <v>0.09</v>
      </c>
    </row>
    <row r="71" spans="1:10" ht="51" customHeight="1">
      <c r="A71" s="6" t="s">
        <v>141</v>
      </c>
      <c r="B71" s="147" t="s">
        <v>16</v>
      </c>
      <c r="C71" s="154">
        <f>J71*C3*12</f>
        <v>12757.176</v>
      </c>
      <c r="D71" s="22"/>
      <c r="E71" s="22"/>
      <c r="F71" s="22"/>
      <c r="G71" s="22"/>
      <c r="H71" s="22"/>
      <c r="I71" s="22"/>
      <c r="J71" s="157">
        <v>0.09</v>
      </c>
    </row>
    <row r="72" spans="1:10" ht="51" customHeight="1">
      <c r="A72" s="160" t="s">
        <v>31</v>
      </c>
      <c r="B72" s="148"/>
      <c r="C72" s="155"/>
      <c r="D72" s="54"/>
      <c r="E72" s="54"/>
      <c r="F72" s="54"/>
      <c r="G72" s="54"/>
      <c r="H72" s="54"/>
      <c r="I72" s="54"/>
      <c r="J72" s="158"/>
    </row>
    <row r="73" spans="1:10" ht="0.75" customHeight="1" thickBot="1">
      <c r="A73" s="161"/>
      <c r="B73" s="150"/>
      <c r="C73" s="156"/>
      <c r="D73" s="63"/>
      <c r="E73" s="63"/>
      <c r="F73" s="63"/>
      <c r="G73" s="63"/>
      <c r="H73" s="63"/>
      <c r="I73" s="63"/>
      <c r="J73" s="159"/>
    </row>
    <row r="74" spans="1:10" ht="51">
      <c r="A74" s="33" t="s">
        <v>64</v>
      </c>
      <c r="B74" s="18"/>
      <c r="C74" s="36">
        <f>C75</f>
        <v>17009.568</v>
      </c>
      <c r="D74" s="36"/>
      <c r="E74" s="36"/>
      <c r="F74" s="36"/>
      <c r="G74" s="36"/>
      <c r="H74" s="36"/>
      <c r="I74" s="36"/>
      <c r="J74" s="78">
        <f>J75</f>
        <v>0.12</v>
      </c>
    </row>
    <row r="75" spans="1:10" ht="70.5" customHeight="1" thickBot="1">
      <c r="A75" s="11" t="s">
        <v>65</v>
      </c>
      <c r="B75" s="132" t="s">
        <v>16</v>
      </c>
      <c r="C75" s="152">
        <f>J75*C3*12</f>
        <v>17009.568</v>
      </c>
      <c r="D75" s="79"/>
      <c r="E75" s="79"/>
      <c r="F75" s="79"/>
      <c r="G75" s="79"/>
      <c r="H75" s="79"/>
      <c r="I75" s="79"/>
      <c r="J75" s="153">
        <v>0.12</v>
      </c>
    </row>
    <row r="76" spans="1:10" ht="49.5" customHeight="1" thickBot="1">
      <c r="A76" s="14" t="s">
        <v>66</v>
      </c>
      <c r="B76" s="132"/>
      <c r="C76" s="152"/>
      <c r="D76" s="65"/>
      <c r="E76" s="65"/>
      <c r="F76" s="65"/>
      <c r="G76" s="65"/>
      <c r="H76" s="65"/>
      <c r="I76" s="65"/>
      <c r="J76" s="153"/>
    </row>
    <row r="77" spans="1:10" ht="42" customHeight="1" thickBot="1">
      <c r="A77" s="129" t="s">
        <v>67</v>
      </c>
      <c r="B77" s="129"/>
      <c r="C77" s="129"/>
      <c r="D77" s="129"/>
      <c r="E77" s="129"/>
      <c r="F77" s="129"/>
      <c r="G77" s="129"/>
      <c r="H77" s="129"/>
      <c r="I77" s="129"/>
      <c r="J77" s="129"/>
    </row>
    <row r="78" spans="1:10" ht="43.5" customHeight="1">
      <c r="A78" s="44" t="s">
        <v>125</v>
      </c>
      <c r="B78" s="75"/>
      <c r="C78" s="46">
        <f>C79</f>
        <v>17009.568</v>
      </c>
      <c r="D78" s="46"/>
      <c r="E78" s="46"/>
      <c r="F78" s="46"/>
      <c r="G78" s="46"/>
      <c r="H78" s="46"/>
      <c r="I78" s="46"/>
      <c r="J78" s="47">
        <f>J79</f>
        <v>0.12</v>
      </c>
    </row>
    <row r="79" spans="1:10" ht="54.75" customHeight="1" thickBot="1">
      <c r="A79" s="11" t="s">
        <v>148</v>
      </c>
      <c r="B79" s="132" t="s">
        <v>68</v>
      </c>
      <c r="C79" s="152">
        <f>J79*C3*12</f>
        <v>17009.568</v>
      </c>
      <c r="D79" s="51"/>
      <c r="E79" s="51"/>
      <c r="F79" s="51"/>
      <c r="G79" s="51"/>
      <c r="H79" s="51"/>
      <c r="I79" s="51"/>
      <c r="J79" s="153">
        <v>0.12</v>
      </c>
    </row>
    <row r="80" spans="1:10" ht="43.5" customHeight="1" thickBot="1">
      <c r="A80" s="11" t="s">
        <v>69</v>
      </c>
      <c r="B80" s="132"/>
      <c r="C80" s="152"/>
      <c r="D80" s="54"/>
      <c r="E80" s="54"/>
      <c r="F80" s="54"/>
      <c r="G80" s="54"/>
      <c r="H80" s="54"/>
      <c r="I80" s="54"/>
      <c r="J80" s="153"/>
    </row>
    <row r="81" spans="1:10" ht="57.75" customHeight="1" thickBot="1">
      <c r="A81" s="14" t="s">
        <v>31</v>
      </c>
      <c r="B81" s="132"/>
      <c r="C81" s="152"/>
      <c r="D81" s="54"/>
      <c r="E81" s="54"/>
      <c r="F81" s="54"/>
      <c r="G81" s="54"/>
      <c r="H81" s="54"/>
      <c r="I81" s="54"/>
      <c r="J81" s="153"/>
    </row>
    <row r="82" spans="1:10" ht="48.75" customHeight="1">
      <c r="A82" s="44" t="s">
        <v>126</v>
      </c>
      <c r="B82" s="75"/>
      <c r="C82" s="80">
        <f>C83</f>
        <v>92135.16</v>
      </c>
      <c r="D82" s="76"/>
      <c r="E82" s="76"/>
      <c r="F82" s="76"/>
      <c r="G82" s="76"/>
      <c r="H82" s="76"/>
      <c r="I82" s="76"/>
      <c r="J82" s="47">
        <f>J83</f>
        <v>0.65</v>
      </c>
    </row>
    <row r="83" spans="1:10" ht="53.25" customHeight="1" thickBot="1">
      <c r="A83" s="11" t="s">
        <v>70</v>
      </c>
      <c r="B83" s="132" t="s">
        <v>71</v>
      </c>
      <c r="C83" s="132">
        <f>J83*C3*12</f>
        <v>92135.16</v>
      </c>
      <c r="D83" s="132" t="s">
        <v>72</v>
      </c>
      <c r="E83" s="132" t="s">
        <v>72</v>
      </c>
      <c r="F83" s="132" t="s">
        <v>72</v>
      </c>
      <c r="G83" s="132" t="s">
        <v>72</v>
      </c>
      <c r="H83" s="132" t="s">
        <v>72</v>
      </c>
      <c r="I83" s="132" t="s">
        <v>72</v>
      </c>
      <c r="J83" s="151">
        <v>0.65</v>
      </c>
    </row>
    <row r="84" spans="1:10" ht="62.25" customHeight="1" thickBot="1">
      <c r="A84" s="11" t="s">
        <v>73</v>
      </c>
      <c r="B84" s="132"/>
      <c r="C84" s="132"/>
      <c r="D84" s="132"/>
      <c r="E84" s="132"/>
      <c r="F84" s="132"/>
      <c r="G84" s="132"/>
      <c r="H84" s="132"/>
      <c r="I84" s="132"/>
      <c r="J84" s="151"/>
    </row>
    <row r="85" spans="1:10" ht="38.25" customHeight="1" thickBot="1">
      <c r="A85" s="11" t="s">
        <v>74</v>
      </c>
      <c r="B85" s="132"/>
      <c r="C85" s="132"/>
      <c r="D85" s="132"/>
      <c r="E85" s="132"/>
      <c r="F85" s="132"/>
      <c r="G85" s="132"/>
      <c r="H85" s="132"/>
      <c r="I85" s="132"/>
      <c r="J85" s="151"/>
    </row>
    <row r="86" spans="1:10" ht="26.25" thickBot="1">
      <c r="A86" s="11" t="s">
        <v>75</v>
      </c>
      <c r="B86" s="132"/>
      <c r="C86" s="132"/>
      <c r="D86" s="132"/>
      <c r="E86" s="132"/>
      <c r="F86" s="132"/>
      <c r="G86" s="132"/>
      <c r="H86" s="132"/>
      <c r="I86" s="132"/>
      <c r="J86" s="151"/>
    </row>
    <row r="87" spans="1:10" ht="64.5" thickBot="1">
      <c r="A87" s="14" t="s">
        <v>76</v>
      </c>
      <c r="B87" s="132"/>
      <c r="C87" s="132"/>
      <c r="D87" s="132"/>
      <c r="E87" s="132"/>
      <c r="F87" s="132"/>
      <c r="G87" s="132"/>
      <c r="H87" s="132"/>
      <c r="I87" s="132"/>
      <c r="J87" s="151"/>
    </row>
    <row r="88" spans="1:10" ht="51">
      <c r="A88" s="44" t="s">
        <v>127</v>
      </c>
      <c r="B88" s="18"/>
      <c r="C88" s="45">
        <f>C89</f>
        <v>127571.76000000001</v>
      </c>
      <c r="D88" s="46"/>
      <c r="E88" s="46"/>
      <c r="F88" s="46"/>
      <c r="G88" s="46"/>
      <c r="H88" s="46"/>
      <c r="I88" s="46"/>
      <c r="J88" s="47">
        <f>J89</f>
        <v>0.9</v>
      </c>
    </row>
    <row r="89" spans="1:10" ht="93" customHeight="1" thickBot="1">
      <c r="A89" s="10" t="s">
        <v>197</v>
      </c>
      <c r="B89" s="132" t="s">
        <v>77</v>
      </c>
      <c r="C89" s="152">
        <f>J89*C3*12</f>
        <v>127571.76000000001</v>
      </c>
      <c r="D89" s="64"/>
      <c r="E89" s="64"/>
      <c r="F89" s="64"/>
      <c r="G89" s="64"/>
      <c r="H89" s="64"/>
      <c r="I89" s="64"/>
      <c r="J89" s="153">
        <v>0.9</v>
      </c>
    </row>
    <row r="90" spans="1:10" ht="71.25" customHeight="1" thickBot="1">
      <c r="A90" s="11" t="s">
        <v>78</v>
      </c>
      <c r="B90" s="132"/>
      <c r="C90" s="152"/>
      <c r="D90" s="64"/>
      <c r="E90" s="64"/>
      <c r="F90" s="64"/>
      <c r="G90" s="64"/>
      <c r="H90" s="64"/>
      <c r="I90" s="64"/>
      <c r="J90" s="153"/>
    </row>
    <row r="91" spans="1:10" ht="36" customHeight="1" thickBot="1">
      <c r="A91" s="11" t="s">
        <v>79</v>
      </c>
      <c r="B91" s="132"/>
      <c r="C91" s="152"/>
      <c r="D91" s="64"/>
      <c r="E91" s="64"/>
      <c r="F91" s="64"/>
      <c r="G91" s="64"/>
      <c r="H91" s="64"/>
      <c r="I91" s="64"/>
      <c r="J91" s="153"/>
    </row>
    <row r="92" spans="1:10" ht="51.75" thickBot="1">
      <c r="A92" s="11" t="s">
        <v>80</v>
      </c>
      <c r="B92" s="132"/>
      <c r="C92" s="152"/>
      <c r="D92" s="64"/>
      <c r="E92" s="64"/>
      <c r="F92" s="64"/>
      <c r="G92" s="64"/>
      <c r="H92" s="64"/>
      <c r="I92" s="64"/>
      <c r="J92" s="153"/>
    </row>
    <row r="93" spans="1:10" ht="39" thickBot="1">
      <c r="A93" s="11" t="s">
        <v>81</v>
      </c>
      <c r="B93" s="132"/>
      <c r="C93" s="152"/>
      <c r="D93" s="64"/>
      <c r="E93" s="64"/>
      <c r="F93" s="64"/>
      <c r="G93" s="64"/>
      <c r="H93" s="64"/>
      <c r="I93" s="64"/>
      <c r="J93" s="153"/>
    </row>
    <row r="94" spans="1:10" ht="26.25" thickBot="1">
      <c r="A94" s="11" t="s">
        <v>160</v>
      </c>
      <c r="B94" s="132"/>
      <c r="C94" s="152"/>
      <c r="D94" s="64"/>
      <c r="E94" s="64"/>
      <c r="F94" s="64"/>
      <c r="G94" s="64"/>
      <c r="H94" s="64"/>
      <c r="I94" s="64"/>
      <c r="J94" s="153"/>
    </row>
    <row r="95" spans="1:10" ht="39" thickBot="1">
      <c r="A95" s="11" t="s">
        <v>82</v>
      </c>
      <c r="B95" s="132"/>
      <c r="C95" s="152"/>
      <c r="D95" s="64"/>
      <c r="E95" s="64"/>
      <c r="F95" s="64"/>
      <c r="G95" s="64"/>
      <c r="H95" s="64"/>
      <c r="I95" s="64"/>
      <c r="J95" s="153"/>
    </row>
    <row r="96" spans="1:10" ht="26.25" thickBot="1">
      <c r="A96" s="11" t="s">
        <v>83</v>
      </c>
      <c r="B96" s="132"/>
      <c r="C96" s="152"/>
      <c r="D96" s="64"/>
      <c r="E96" s="64"/>
      <c r="F96" s="64"/>
      <c r="G96" s="64"/>
      <c r="H96" s="64"/>
      <c r="I96" s="64"/>
      <c r="J96" s="153"/>
    </row>
    <row r="97" spans="1:10" ht="26.25" thickBot="1">
      <c r="A97" s="12" t="s">
        <v>84</v>
      </c>
      <c r="B97" s="132"/>
      <c r="C97" s="152"/>
      <c r="D97" s="51"/>
      <c r="E97" s="51"/>
      <c r="F97" s="51"/>
      <c r="G97" s="51"/>
      <c r="H97" s="51"/>
      <c r="I97" s="51"/>
      <c r="J97" s="153"/>
    </row>
    <row r="98" spans="1:10" ht="38.25">
      <c r="A98" s="44" t="s">
        <v>128</v>
      </c>
      <c r="B98" s="75"/>
      <c r="C98" s="45">
        <f>SUM(C99:C102)</f>
        <v>178600.46400000004</v>
      </c>
      <c r="D98" s="46"/>
      <c r="E98" s="46"/>
      <c r="F98" s="46"/>
      <c r="G98" s="46"/>
      <c r="H98" s="46"/>
      <c r="I98" s="46"/>
      <c r="J98" s="47">
        <f>SUM(J99:J102)</f>
        <v>1.26</v>
      </c>
    </row>
    <row r="99" spans="1:15" ht="38.25">
      <c r="A99" s="11" t="s">
        <v>85</v>
      </c>
      <c r="B99" s="82" t="s">
        <v>52</v>
      </c>
      <c r="C99" s="64">
        <f>J99*C3*12</f>
        <v>36854.064000000006</v>
      </c>
      <c r="D99" s="79" t="e">
        <f>#REF!+#REF!+#REF!+#REF!</f>
        <v>#REF!</v>
      </c>
      <c r="E99" s="79" t="e">
        <f>#REF!+#REF!+#REF!+#REF!</f>
        <v>#REF!</v>
      </c>
      <c r="F99" s="79" t="e">
        <f>#REF!+#REF!+#REF!+#REF!</f>
        <v>#REF!</v>
      </c>
      <c r="G99" s="79" t="e">
        <f>#REF!+#REF!+#REF!+#REF!</f>
        <v>#REF!</v>
      </c>
      <c r="H99" s="79" t="e">
        <f>#REF!+#REF!+#REF!+#REF!</f>
        <v>#REF!</v>
      </c>
      <c r="I99" s="79" t="e">
        <f>#REF!+#REF!+#REF!+#REF!</f>
        <v>#REF!</v>
      </c>
      <c r="J99" s="83">
        <v>0.26</v>
      </c>
      <c r="L99" s="72"/>
      <c r="M99" s="72"/>
      <c r="O99" s="72"/>
    </row>
    <row r="100" spans="1:15" ht="25.5">
      <c r="A100" s="11" t="s">
        <v>86</v>
      </c>
      <c r="B100" s="82" t="s">
        <v>52</v>
      </c>
      <c r="C100" s="64">
        <f>J100*C3*12</f>
        <v>28349.28</v>
      </c>
      <c r="D100" s="79" t="e">
        <f>#REF!</f>
        <v>#REF!</v>
      </c>
      <c r="E100" s="79" t="e">
        <f>#REF!</f>
        <v>#REF!</v>
      </c>
      <c r="F100" s="79" t="e">
        <f>#REF!+#REF!+#REF!+#REF!+#REF!+#REF!+#REF!+#REF!</f>
        <v>#REF!</v>
      </c>
      <c r="G100" s="79" t="e">
        <f>#REF!</f>
        <v>#REF!</v>
      </c>
      <c r="H100" s="79" t="e">
        <f>#REF!</f>
        <v>#REF!</v>
      </c>
      <c r="I100" s="79" t="e">
        <f>#REF!</f>
        <v>#REF!</v>
      </c>
      <c r="J100" s="83">
        <v>0.2</v>
      </c>
      <c r="L100" s="72"/>
      <c r="M100" s="84"/>
      <c r="O100" s="72"/>
    </row>
    <row r="101" spans="1:15" ht="12.75">
      <c r="A101" s="11" t="s">
        <v>87</v>
      </c>
      <c r="B101" s="82" t="s">
        <v>52</v>
      </c>
      <c r="C101" s="64">
        <f>J101*C3*12</f>
        <v>42523.920000000006</v>
      </c>
      <c r="D101" s="79" t="e">
        <f>#REF!</f>
        <v>#REF!</v>
      </c>
      <c r="E101" s="79" t="e">
        <f>#REF!</f>
        <v>#REF!</v>
      </c>
      <c r="F101" s="79" t="e">
        <f>#REF!</f>
        <v>#REF!</v>
      </c>
      <c r="G101" s="79" t="e">
        <f>#REF!</f>
        <v>#REF!</v>
      </c>
      <c r="H101" s="79" t="e">
        <f>#REF!</f>
        <v>#REF!</v>
      </c>
      <c r="I101" s="79" t="e">
        <f>#REF!</f>
        <v>#REF!</v>
      </c>
      <c r="J101" s="83">
        <v>0.3</v>
      </c>
      <c r="L101" s="72"/>
      <c r="M101" s="84"/>
      <c r="O101" s="72"/>
    </row>
    <row r="102" spans="1:15" ht="31.5" customHeight="1" thickBot="1">
      <c r="A102" s="14" t="s">
        <v>88</v>
      </c>
      <c r="B102" s="82" t="s">
        <v>46</v>
      </c>
      <c r="C102" s="64">
        <f>J102*C3*12</f>
        <v>70873.20000000001</v>
      </c>
      <c r="D102" s="79" t="e">
        <f>#REF!</f>
        <v>#REF!</v>
      </c>
      <c r="E102" s="79" t="e">
        <f>#REF!</f>
        <v>#REF!</v>
      </c>
      <c r="F102" s="79" t="e">
        <f>#REF!</f>
        <v>#REF!</v>
      </c>
      <c r="G102" s="79" t="e">
        <f>#REF!</f>
        <v>#REF!</v>
      </c>
      <c r="H102" s="79" t="e">
        <f>#REF!</f>
        <v>#REF!</v>
      </c>
      <c r="I102" s="79" t="e">
        <f>#REF!</f>
        <v>#REF!</v>
      </c>
      <c r="J102" s="83">
        <v>0.5</v>
      </c>
      <c r="L102" s="72"/>
      <c r="M102" s="72"/>
      <c r="O102" s="72"/>
    </row>
    <row r="103" spans="1:10" ht="51">
      <c r="A103" s="44" t="s">
        <v>129</v>
      </c>
      <c r="B103" s="66"/>
      <c r="C103" s="35">
        <f>SUM(C106:C109)</f>
        <v>171513.14400000003</v>
      </c>
      <c r="D103" s="36"/>
      <c r="E103" s="36"/>
      <c r="F103" s="36"/>
      <c r="G103" s="36"/>
      <c r="H103" s="36"/>
      <c r="I103" s="36"/>
      <c r="J103" s="78">
        <f>SUM(J106:J109)</f>
        <v>1.2100000000000002</v>
      </c>
    </row>
    <row r="104" spans="1:10" ht="63" customHeight="1">
      <c r="A104" s="13" t="s">
        <v>164</v>
      </c>
      <c r="B104" s="85" t="s">
        <v>155</v>
      </c>
      <c r="C104" s="69" t="s">
        <v>93</v>
      </c>
      <c r="D104" s="55"/>
      <c r="E104" s="55"/>
      <c r="F104" s="55"/>
      <c r="G104" s="55"/>
      <c r="H104" s="55"/>
      <c r="I104" s="55"/>
      <c r="J104" s="71" t="s">
        <v>93</v>
      </c>
    </row>
    <row r="105" spans="1:10" ht="66.75" customHeight="1">
      <c r="A105" s="13" t="s">
        <v>194</v>
      </c>
      <c r="B105" s="85" t="s">
        <v>155</v>
      </c>
      <c r="C105" s="69" t="s">
        <v>93</v>
      </c>
      <c r="D105" s="55"/>
      <c r="E105" s="55"/>
      <c r="F105" s="55"/>
      <c r="G105" s="55"/>
      <c r="H105" s="55"/>
      <c r="I105" s="55"/>
      <c r="J105" s="71" t="s">
        <v>93</v>
      </c>
    </row>
    <row r="106" spans="1:15" ht="112.5" customHeight="1">
      <c r="A106" s="11" t="s">
        <v>142</v>
      </c>
      <c r="B106" s="82" t="s">
        <v>68</v>
      </c>
      <c r="C106" s="64">
        <f>J106*C3*12</f>
        <v>51028.704</v>
      </c>
      <c r="D106" s="79" t="e">
        <f>#REF!</f>
        <v>#REF!</v>
      </c>
      <c r="E106" s="79" t="e">
        <f>#REF!</f>
        <v>#REF!</v>
      </c>
      <c r="F106" s="79" t="e">
        <f>#REF!</f>
        <v>#REF!</v>
      </c>
      <c r="G106" s="79" t="e">
        <f>#REF!</f>
        <v>#REF!</v>
      </c>
      <c r="H106" s="79" t="e">
        <f>#REF!</f>
        <v>#REF!</v>
      </c>
      <c r="I106" s="79" t="e">
        <f>#REF!</f>
        <v>#REF!</v>
      </c>
      <c r="J106" s="83">
        <v>0.36</v>
      </c>
      <c r="L106" s="72"/>
      <c r="M106" s="72"/>
      <c r="O106" s="72"/>
    </row>
    <row r="107" spans="1:15" ht="39.75" customHeight="1">
      <c r="A107" s="11" t="s">
        <v>89</v>
      </c>
      <c r="B107" s="82" t="s">
        <v>90</v>
      </c>
      <c r="C107" s="64">
        <f>J107*C3*12</f>
        <v>63785.880000000005</v>
      </c>
      <c r="D107" s="79" t="e">
        <f>#REF!</f>
        <v>#REF!</v>
      </c>
      <c r="E107" s="79" t="e">
        <f>#REF!</f>
        <v>#REF!</v>
      </c>
      <c r="F107" s="79" t="e">
        <f>#REF!</f>
        <v>#REF!</v>
      </c>
      <c r="G107" s="79" t="e">
        <f>#REF!</f>
        <v>#REF!</v>
      </c>
      <c r="H107" s="79" t="e">
        <f>#REF!</f>
        <v>#REF!</v>
      </c>
      <c r="I107" s="79" t="e">
        <f>#REF!</f>
        <v>#REF!</v>
      </c>
      <c r="J107" s="83">
        <v>0.45</v>
      </c>
      <c r="L107" s="72"/>
      <c r="M107" s="72"/>
      <c r="O107" s="72"/>
    </row>
    <row r="108" spans="1:10" ht="63" customHeight="1">
      <c r="A108" s="10" t="s">
        <v>143</v>
      </c>
      <c r="B108" s="82" t="s">
        <v>91</v>
      </c>
      <c r="C108" s="64">
        <f>J108*C3*12</f>
        <v>49611.240000000005</v>
      </c>
      <c r="D108" s="79"/>
      <c r="E108" s="79"/>
      <c r="F108" s="79"/>
      <c r="G108" s="79"/>
      <c r="H108" s="79"/>
      <c r="I108" s="79"/>
      <c r="J108" s="83">
        <v>0.35</v>
      </c>
    </row>
    <row r="109" spans="1:10" ht="42" customHeight="1">
      <c r="A109" s="12" t="s">
        <v>171</v>
      </c>
      <c r="B109" s="49" t="s">
        <v>68</v>
      </c>
      <c r="C109" s="50">
        <f>J109*C3*12</f>
        <v>7087.32</v>
      </c>
      <c r="D109" s="51"/>
      <c r="E109" s="51"/>
      <c r="F109" s="51"/>
      <c r="G109" s="51"/>
      <c r="H109" s="51"/>
      <c r="I109" s="51"/>
      <c r="J109" s="52">
        <v>0.05</v>
      </c>
    </row>
    <row r="110" spans="1:10" ht="42" customHeight="1">
      <c r="A110" s="31" t="s">
        <v>157</v>
      </c>
      <c r="B110" s="86"/>
      <c r="C110" s="87"/>
      <c r="D110" s="88"/>
      <c r="E110" s="88"/>
      <c r="F110" s="88"/>
      <c r="G110" s="88"/>
      <c r="H110" s="88"/>
      <c r="I110" s="88"/>
      <c r="J110" s="89"/>
    </row>
    <row r="111" spans="1:10" ht="38.25">
      <c r="A111" s="33" t="s">
        <v>130</v>
      </c>
      <c r="B111" s="90"/>
      <c r="C111" s="21"/>
      <c r="D111" s="22"/>
      <c r="E111" s="22"/>
      <c r="F111" s="22"/>
      <c r="G111" s="22"/>
      <c r="H111" s="22"/>
      <c r="I111" s="22"/>
      <c r="J111" s="91"/>
    </row>
    <row r="112" spans="1:10" ht="51" customHeight="1">
      <c r="A112" s="15" t="s">
        <v>145</v>
      </c>
      <c r="B112" s="143" t="s">
        <v>147</v>
      </c>
      <c r="C112" s="134" t="s">
        <v>93</v>
      </c>
      <c r="D112" s="94"/>
      <c r="E112" s="94"/>
      <c r="F112" s="94"/>
      <c r="G112" s="94"/>
      <c r="H112" s="94"/>
      <c r="I112" s="94"/>
      <c r="J112" s="134" t="s">
        <v>93</v>
      </c>
    </row>
    <row r="113" spans="1:10" ht="38.25">
      <c r="A113" s="15" t="s">
        <v>158</v>
      </c>
      <c r="B113" s="144"/>
      <c r="C113" s="134"/>
      <c r="D113" s="94"/>
      <c r="E113" s="94"/>
      <c r="F113" s="94"/>
      <c r="G113" s="94"/>
      <c r="H113" s="94"/>
      <c r="I113" s="94"/>
      <c r="J113" s="134"/>
    </row>
    <row r="114" spans="1:10" ht="63.75">
      <c r="A114" s="15" t="s">
        <v>146</v>
      </c>
      <c r="B114" s="145"/>
      <c r="C114" s="134"/>
      <c r="D114" s="94"/>
      <c r="E114" s="94"/>
      <c r="F114" s="94"/>
      <c r="G114" s="94"/>
      <c r="H114" s="94"/>
      <c r="I114" s="94"/>
      <c r="J114" s="134"/>
    </row>
    <row r="115" spans="1:10" ht="33.75" customHeight="1" thickBot="1">
      <c r="A115" s="11" t="s">
        <v>92</v>
      </c>
      <c r="B115" s="150" t="s">
        <v>68</v>
      </c>
      <c r="C115" s="134" t="s">
        <v>93</v>
      </c>
      <c r="D115" s="94"/>
      <c r="E115" s="94"/>
      <c r="F115" s="94"/>
      <c r="G115" s="94"/>
      <c r="H115" s="94"/>
      <c r="I115" s="94"/>
      <c r="J115" s="134" t="s">
        <v>93</v>
      </c>
    </row>
    <row r="116" spans="1:10" ht="33.75" customHeight="1" thickBot="1">
      <c r="A116" s="11" t="s">
        <v>94</v>
      </c>
      <c r="B116" s="132"/>
      <c r="C116" s="134"/>
      <c r="D116" s="94"/>
      <c r="E116" s="94"/>
      <c r="F116" s="94"/>
      <c r="G116" s="94"/>
      <c r="H116" s="94"/>
      <c r="I116" s="94"/>
      <c r="J116" s="134"/>
    </row>
    <row r="117" spans="1:10" ht="63.75">
      <c r="A117" s="12" t="s">
        <v>165</v>
      </c>
      <c r="B117" s="147"/>
      <c r="C117" s="134"/>
      <c r="D117" s="94"/>
      <c r="E117" s="94"/>
      <c r="F117" s="94"/>
      <c r="G117" s="94"/>
      <c r="H117" s="94"/>
      <c r="I117" s="94"/>
      <c r="J117" s="134"/>
    </row>
    <row r="118" spans="1:10" ht="33" customHeight="1">
      <c r="A118" s="95" t="s">
        <v>166</v>
      </c>
      <c r="B118" s="143" t="s">
        <v>117</v>
      </c>
      <c r="C118" s="143" t="s">
        <v>93</v>
      </c>
      <c r="D118" s="94"/>
      <c r="E118" s="94"/>
      <c r="F118" s="94"/>
      <c r="G118" s="94"/>
      <c r="H118" s="94"/>
      <c r="I118" s="94"/>
      <c r="J118" s="143" t="s">
        <v>93</v>
      </c>
    </row>
    <row r="119" spans="1:10" ht="28.5" customHeight="1">
      <c r="A119" s="95" t="s">
        <v>167</v>
      </c>
      <c r="B119" s="144"/>
      <c r="C119" s="144"/>
      <c r="D119" s="94"/>
      <c r="E119" s="94"/>
      <c r="F119" s="94"/>
      <c r="G119" s="94"/>
      <c r="H119" s="94"/>
      <c r="I119" s="94"/>
      <c r="J119" s="144"/>
    </row>
    <row r="120" spans="1:10" ht="25.5">
      <c r="A120" s="96" t="s">
        <v>168</v>
      </c>
      <c r="B120" s="145"/>
      <c r="C120" s="144"/>
      <c r="D120" s="94"/>
      <c r="E120" s="94"/>
      <c r="F120" s="94"/>
      <c r="G120" s="94"/>
      <c r="H120" s="94"/>
      <c r="I120" s="94"/>
      <c r="J120" s="144"/>
    </row>
    <row r="121" spans="1:10" ht="29.25" customHeight="1">
      <c r="A121" s="96" t="s">
        <v>169</v>
      </c>
      <c r="B121" s="134" t="s">
        <v>100</v>
      </c>
      <c r="C121" s="144"/>
      <c r="D121" s="94"/>
      <c r="E121" s="94"/>
      <c r="F121" s="94"/>
      <c r="G121" s="94"/>
      <c r="H121" s="94"/>
      <c r="I121" s="94"/>
      <c r="J121" s="144"/>
    </row>
    <row r="122" spans="1:10" ht="45" customHeight="1">
      <c r="A122" s="97" t="s">
        <v>170</v>
      </c>
      <c r="B122" s="143"/>
      <c r="C122" s="144"/>
      <c r="D122" s="94"/>
      <c r="E122" s="94"/>
      <c r="F122" s="94"/>
      <c r="G122" s="94"/>
      <c r="H122" s="94"/>
      <c r="I122" s="94"/>
      <c r="J122" s="144"/>
    </row>
    <row r="123" spans="1:10" ht="50.25" customHeight="1">
      <c r="A123" s="95" t="s">
        <v>144</v>
      </c>
      <c r="B123" s="93" t="s">
        <v>124</v>
      </c>
      <c r="C123" s="145"/>
      <c r="D123" s="94"/>
      <c r="E123" s="94"/>
      <c r="F123" s="94"/>
      <c r="G123" s="94"/>
      <c r="H123" s="94"/>
      <c r="I123" s="94"/>
      <c r="J123" s="145"/>
    </row>
    <row r="124" spans="1:10" ht="38.25">
      <c r="A124" s="33" t="s">
        <v>131</v>
      </c>
      <c r="B124" s="90"/>
      <c r="C124" s="35"/>
      <c r="D124" s="36"/>
      <c r="E124" s="36"/>
      <c r="F124" s="36"/>
      <c r="G124" s="36"/>
      <c r="H124" s="36"/>
      <c r="I124" s="36"/>
      <c r="J124" s="98"/>
    </row>
    <row r="125" spans="1:10" ht="25.5" customHeight="1" thickBot="1">
      <c r="A125" s="99" t="s">
        <v>95</v>
      </c>
      <c r="B125" s="146" t="s">
        <v>96</v>
      </c>
      <c r="C125" s="147" t="s">
        <v>93</v>
      </c>
      <c r="D125" s="132" t="s">
        <v>93</v>
      </c>
      <c r="E125" s="132" t="s">
        <v>93</v>
      </c>
      <c r="F125" s="132" t="s">
        <v>93</v>
      </c>
      <c r="G125" s="132" t="s">
        <v>93</v>
      </c>
      <c r="H125" s="132" t="s">
        <v>93</v>
      </c>
      <c r="I125" s="133" t="s">
        <v>93</v>
      </c>
      <c r="J125" s="134" t="s">
        <v>93</v>
      </c>
    </row>
    <row r="126" spans="1:10" ht="26.25" thickBot="1">
      <c r="A126" s="99" t="s">
        <v>97</v>
      </c>
      <c r="B126" s="146"/>
      <c r="C126" s="148"/>
      <c r="D126" s="132"/>
      <c r="E126" s="132"/>
      <c r="F126" s="132"/>
      <c r="G126" s="132"/>
      <c r="H126" s="132"/>
      <c r="I126" s="133"/>
      <c r="J126" s="134"/>
    </row>
    <row r="127" spans="1:10" ht="30.75" customHeight="1" thickBot="1">
      <c r="A127" s="99" t="s">
        <v>98</v>
      </c>
      <c r="B127" s="146"/>
      <c r="C127" s="148"/>
      <c r="D127" s="132"/>
      <c r="E127" s="132"/>
      <c r="F127" s="132"/>
      <c r="G127" s="132"/>
      <c r="H127" s="132"/>
      <c r="I127" s="133"/>
      <c r="J127" s="134"/>
    </row>
    <row r="128" spans="1:10" ht="44.25" customHeight="1" thickBot="1">
      <c r="A128" s="12" t="s">
        <v>99</v>
      </c>
      <c r="B128" s="53" t="s">
        <v>100</v>
      </c>
      <c r="C128" s="148"/>
      <c r="D128" s="132"/>
      <c r="E128" s="132"/>
      <c r="F128" s="132"/>
      <c r="G128" s="132"/>
      <c r="H128" s="132"/>
      <c r="I128" s="133"/>
      <c r="J128" s="134"/>
    </row>
    <row r="129" spans="1:10" ht="29.25" customHeight="1" thickBot="1">
      <c r="A129" s="95" t="s">
        <v>159</v>
      </c>
      <c r="B129" s="93" t="s">
        <v>100</v>
      </c>
      <c r="C129" s="149"/>
      <c r="D129" s="132"/>
      <c r="E129" s="132"/>
      <c r="F129" s="132"/>
      <c r="G129" s="132"/>
      <c r="H129" s="132"/>
      <c r="I129" s="133"/>
      <c r="J129" s="134"/>
    </row>
    <row r="130" spans="1:10" ht="15.75" thickBot="1">
      <c r="A130" s="135" t="s">
        <v>101</v>
      </c>
      <c r="B130" s="135"/>
      <c r="C130" s="136"/>
      <c r="D130" s="136"/>
      <c r="E130" s="136"/>
      <c r="F130" s="136"/>
      <c r="G130" s="136"/>
      <c r="H130" s="136"/>
      <c r="I130" s="136"/>
      <c r="J130" s="135"/>
    </row>
    <row r="131" spans="1:10" ht="25.5">
      <c r="A131" s="44" t="s">
        <v>132</v>
      </c>
      <c r="B131" s="18"/>
      <c r="C131" s="45">
        <f>SUM(C132:C137)</f>
        <v>350113.608</v>
      </c>
      <c r="D131" s="46"/>
      <c r="E131" s="46"/>
      <c r="F131" s="46"/>
      <c r="G131" s="46"/>
      <c r="H131" s="46"/>
      <c r="I131" s="46"/>
      <c r="J131" s="47">
        <f>SUM(J132:J137)</f>
        <v>2.47</v>
      </c>
    </row>
    <row r="132" spans="1:15" ht="25.5">
      <c r="A132" s="6" t="s">
        <v>149</v>
      </c>
      <c r="B132" s="64" t="s">
        <v>96</v>
      </c>
      <c r="C132" s="64">
        <f>J132*C3*12</f>
        <v>240968.88</v>
      </c>
      <c r="D132" s="79" t="e">
        <f>#REF!+#REF!+#REF!+#REF!+#REF!+#REF!+#REF!+#REF!</f>
        <v>#REF!</v>
      </c>
      <c r="E132" s="79" t="e">
        <f>#REF!+#REF!+#REF!+#REF!+#REF!+#REF!+#REF!+#REF!</f>
        <v>#REF!</v>
      </c>
      <c r="F132" s="79" t="e">
        <f>#REF!+#REF!+#REF!+#REF!+#REF!+#REF!+#REF!+#REF!</f>
        <v>#REF!</v>
      </c>
      <c r="G132" s="79" t="e">
        <f>#REF!+#REF!+#REF!+#REF!+#REF!+#REF!+#REF!+#REF!</f>
        <v>#REF!</v>
      </c>
      <c r="H132" s="79" t="e">
        <f>#REF!+#REF!+#REF!+#REF!+#REF!+#REF!+#REF!+#REF!</f>
        <v>#REF!</v>
      </c>
      <c r="I132" s="79" t="e">
        <f>#REF!+#REF!+#REF!+#REF!+#REF!+#REF!+#REF!+#REF!</f>
        <v>#REF!</v>
      </c>
      <c r="J132" s="83">
        <v>1.7</v>
      </c>
      <c r="L132" s="72"/>
      <c r="M132" s="72"/>
      <c r="O132" s="72"/>
    </row>
    <row r="133" spans="1:15" ht="30.75" customHeight="1">
      <c r="A133" s="11" t="s">
        <v>173</v>
      </c>
      <c r="B133" s="82" t="s">
        <v>102</v>
      </c>
      <c r="C133" s="64">
        <f>J133*C3*12</f>
        <v>36854.064000000006</v>
      </c>
      <c r="D133" s="79" t="e">
        <f>#REF!+#REF!+#REF!+#REF!+#REF!+#REF!</f>
        <v>#REF!</v>
      </c>
      <c r="E133" s="79" t="e">
        <f>#REF!+#REF!+#REF!+#REF!+#REF!+#REF!</f>
        <v>#REF!</v>
      </c>
      <c r="F133" s="79" t="e">
        <f>#REF!+#REF!+#REF!+#REF!+#REF!+#REF!+#REF!+#REF!+#REF!+#REF!+#REF!+#REF!+#REF!+#REF!+#REF!+#REF!+#REF!+#REF!</f>
        <v>#REF!</v>
      </c>
      <c r="G133" s="79" t="e">
        <f>#REF!+#REF!+#REF!+#REF!+#REF!+#REF!</f>
        <v>#REF!</v>
      </c>
      <c r="H133" s="79" t="e">
        <f>#REF!+#REF!+#REF!+#REF!+#REF!+#REF!</f>
        <v>#REF!</v>
      </c>
      <c r="I133" s="79" t="e">
        <f>#REF!+#REF!+#REF!+#REF!+#REF!+#REF!</f>
        <v>#REF!</v>
      </c>
      <c r="J133" s="83">
        <v>0.26</v>
      </c>
      <c r="L133" s="72"/>
      <c r="M133" s="72"/>
      <c r="O133" s="72"/>
    </row>
    <row r="134" spans="1:15" ht="38.25">
      <c r="A134" s="6" t="s">
        <v>150</v>
      </c>
      <c r="B134" s="82" t="s">
        <v>46</v>
      </c>
      <c r="C134" s="64">
        <f>J134*C3*12</f>
        <v>22679.424000000003</v>
      </c>
      <c r="D134" s="79" t="e">
        <f>#REF!+#REF!</f>
        <v>#REF!</v>
      </c>
      <c r="E134" s="79" t="e">
        <f>#REF!+#REF!</f>
        <v>#REF!</v>
      </c>
      <c r="F134" s="79" t="e">
        <f>#REF!+#REF!+#REF!+#REF!+#REF!+#REF!+#REF!+#REF!</f>
        <v>#REF!</v>
      </c>
      <c r="G134" s="79" t="e">
        <f>#REF!+#REF!</f>
        <v>#REF!</v>
      </c>
      <c r="H134" s="79" t="e">
        <f>#REF!+#REF!</f>
        <v>#REF!</v>
      </c>
      <c r="I134" s="79" t="e">
        <f>#REF!+#REF!</f>
        <v>#REF!</v>
      </c>
      <c r="J134" s="83">
        <v>0.16</v>
      </c>
      <c r="L134" s="72"/>
      <c r="M134" s="72"/>
      <c r="O134" s="72"/>
    </row>
    <row r="135" spans="1:15" ht="15" customHeight="1">
      <c r="A135" s="6" t="s">
        <v>103</v>
      </c>
      <c r="B135" s="82" t="s">
        <v>52</v>
      </c>
      <c r="C135" s="64">
        <f>J135*C3*12</f>
        <v>14174.64</v>
      </c>
      <c r="D135" s="79" t="e">
        <f>#REF!+#REF!</f>
        <v>#REF!</v>
      </c>
      <c r="E135" s="79" t="e">
        <f>#REF!+#REF!</f>
        <v>#REF!</v>
      </c>
      <c r="F135" s="79" t="e">
        <f>#REF!+#REF!+#REF!+#REF!+#REF!+#REF!+#REF!+#REF!+#REF!+#REF!</f>
        <v>#REF!</v>
      </c>
      <c r="G135" s="79" t="e">
        <f>#REF!+#REF!</f>
        <v>#REF!</v>
      </c>
      <c r="H135" s="79" t="e">
        <f>#REF!+#REF!</f>
        <v>#REF!</v>
      </c>
      <c r="I135" s="79" t="e">
        <f>#REF!+#REF!</f>
        <v>#REF!</v>
      </c>
      <c r="J135" s="83">
        <v>0.1</v>
      </c>
      <c r="L135" s="72"/>
      <c r="M135" s="72"/>
      <c r="O135" s="72"/>
    </row>
    <row r="136" spans="1:15" ht="18.75" customHeight="1">
      <c r="A136" s="6" t="s">
        <v>104</v>
      </c>
      <c r="B136" s="82" t="s">
        <v>102</v>
      </c>
      <c r="C136" s="64">
        <f>J136*C3*12</f>
        <v>26931.816000000003</v>
      </c>
      <c r="D136" s="79" t="e">
        <f>#REF!</f>
        <v>#REF!</v>
      </c>
      <c r="E136" s="79" t="e">
        <f>#REF!</f>
        <v>#REF!</v>
      </c>
      <c r="F136" s="79" t="e">
        <f>#REF!</f>
        <v>#REF!</v>
      </c>
      <c r="G136" s="79" t="e">
        <f>#REF!</f>
        <v>#REF!</v>
      </c>
      <c r="H136" s="79" t="e">
        <f>#REF!</f>
        <v>#REF!</v>
      </c>
      <c r="I136" s="79" t="e">
        <f>#REF!</f>
        <v>#REF!</v>
      </c>
      <c r="J136" s="83">
        <v>0.19</v>
      </c>
      <c r="L136" s="72"/>
      <c r="M136" s="72"/>
      <c r="O136" s="72"/>
    </row>
    <row r="137" spans="1:10" ht="54.75" customHeight="1" thickBot="1">
      <c r="A137" s="9" t="s">
        <v>151</v>
      </c>
      <c r="B137" s="68" t="s">
        <v>91</v>
      </c>
      <c r="C137" s="62">
        <f>J137*C3*12</f>
        <v>8504.784</v>
      </c>
      <c r="D137" s="62" t="s">
        <v>72</v>
      </c>
      <c r="E137" s="62" t="s">
        <v>72</v>
      </c>
      <c r="F137" s="62" t="s">
        <v>72</v>
      </c>
      <c r="G137" s="62" t="s">
        <v>72</v>
      </c>
      <c r="H137" s="62" t="s">
        <v>72</v>
      </c>
      <c r="I137" s="62" t="s">
        <v>72</v>
      </c>
      <c r="J137" s="81">
        <v>0.06</v>
      </c>
    </row>
    <row r="138" spans="1:10" ht="76.5">
      <c r="A138" s="100" t="s">
        <v>195</v>
      </c>
      <c r="B138" s="18"/>
      <c r="C138" s="46">
        <f>SUM(C139:C144)</f>
        <v>140328.93600000002</v>
      </c>
      <c r="D138" s="46"/>
      <c r="E138" s="46"/>
      <c r="F138" s="46"/>
      <c r="G138" s="46"/>
      <c r="H138" s="46"/>
      <c r="I138" s="46"/>
      <c r="J138" s="47">
        <f>SUM(J139:J144)</f>
        <v>0.99</v>
      </c>
    </row>
    <row r="139" spans="1:15" ht="12.75">
      <c r="A139" s="6" t="s">
        <v>174</v>
      </c>
      <c r="B139" s="68" t="s">
        <v>105</v>
      </c>
      <c r="C139" s="64">
        <f>J139*C3*12</f>
        <v>32601.672000000006</v>
      </c>
      <c r="D139" s="79" t="e">
        <f>#REF!</f>
        <v>#REF!</v>
      </c>
      <c r="E139" s="79" t="e">
        <f>#REF!</f>
        <v>#REF!</v>
      </c>
      <c r="F139" s="79" t="e">
        <f>#REF!</f>
        <v>#REF!</v>
      </c>
      <c r="G139" s="79" t="e">
        <f>#REF!</f>
        <v>#REF!</v>
      </c>
      <c r="H139" s="79" t="e">
        <f>#REF!</f>
        <v>#REF!</v>
      </c>
      <c r="I139" s="79" t="e">
        <f>#REF!</f>
        <v>#REF!</v>
      </c>
      <c r="J139" s="83">
        <v>0.23</v>
      </c>
      <c r="L139" s="72"/>
      <c r="M139" s="72"/>
      <c r="O139" s="72"/>
    </row>
    <row r="140" spans="1:15" ht="84" customHeight="1">
      <c r="A140" s="6" t="s">
        <v>175</v>
      </c>
      <c r="B140" s="68" t="s">
        <v>106</v>
      </c>
      <c r="C140" s="64">
        <f>J140*C3*12</f>
        <v>36854.064000000006</v>
      </c>
      <c r="D140" s="55" t="e">
        <f>#REF!+#REF!+#REF!+#REF!+#REF!+#REF!+#REF!</f>
        <v>#REF!</v>
      </c>
      <c r="E140" s="55" t="e">
        <f>#REF!+#REF!+#REF!+#REF!+#REF!+#REF!+#REF!</f>
        <v>#REF!</v>
      </c>
      <c r="F140" s="55" t="e">
        <f>#REF!+#REF!+#REF!+#REF!+#REF!+#REF!+#REF!</f>
        <v>#REF!</v>
      </c>
      <c r="G140" s="55" t="e">
        <f>#REF!+#REF!+#REF!+#REF!+#REF!+#REF!+#REF!</f>
        <v>#REF!</v>
      </c>
      <c r="H140" s="55" t="e">
        <f>#REF!+#REF!+#REF!+#REF!+#REF!+#REF!+#REF!</f>
        <v>#REF!</v>
      </c>
      <c r="I140" s="55" t="e">
        <f>#REF!+#REF!+#REF!+#REF!+#REF!+#REF!+#REF!</f>
        <v>#REF!</v>
      </c>
      <c r="J140" s="71">
        <v>0.26</v>
      </c>
      <c r="L140" s="72"/>
      <c r="M140" s="72"/>
      <c r="O140" s="72"/>
    </row>
    <row r="141" spans="1:15" ht="38.25">
      <c r="A141" s="6" t="s">
        <v>152</v>
      </c>
      <c r="B141" s="68" t="s">
        <v>91</v>
      </c>
      <c r="C141" s="64">
        <f>J141*C3*12</f>
        <v>22679.424000000003</v>
      </c>
      <c r="D141" s="55" t="e">
        <f>#REF!</f>
        <v>#REF!</v>
      </c>
      <c r="E141" s="55" t="e">
        <f>#REF!</f>
        <v>#REF!</v>
      </c>
      <c r="F141" s="55" t="e">
        <f>#REF!</f>
        <v>#REF!</v>
      </c>
      <c r="G141" s="55" t="e">
        <f>#REF!</f>
        <v>#REF!</v>
      </c>
      <c r="H141" s="55" t="e">
        <f>#REF!</f>
        <v>#REF!</v>
      </c>
      <c r="I141" s="55" t="e">
        <f>#REF!</f>
        <v>#REF!</v>
      </c>
      <c r="J141" s="71">
        <v>0.16</v>
      </c>
      <c r="L141" s="72"/>
      <c r="M141" s="72"/>
      <c r="O141" s="72"/>
    </row>
    <row r="142" spans="1:15" ht="61.5" customHeight="1">
      <c r="A142" s="6" t="s">
        <v>107</v>
      </c>
      <c r="B142" s="68" t="s">
        <v>108</v>
      </c>
      <c r="C142" s="64">
        <f>J142*C3*12</f>
        <v>35436.600000000006</v>
      </c>
      <c r="D142" s="79" t="e">
        <f>#REF!+#REF!</f>
        <v>#REF!</v>
      </c>
      <c r="E142" s="79" t="e">
        <f>#REF!+#REF!</f>
        <v>#REF!</v>
      </c>
      <c r="F142" s="79" t="e">
        <f>#REF!+#REF!</f>
        <v>#REF!</v>
      </c>
      <c r="G142" s="79" t="e">
        <f>#REF!+#REF!</f>
        <v>#REF!</v>
      </c>
      <c r="H142" s="79" t="e">
        <f>#REF!+#REF!</f>
        <v>#REF!</v>
      </c>
      <c r="I142" s="79" t="e">
        <f>#REF!+#REF!</f>
        <v>#REF!</v>
      </c>
      <c r="J142" s="83">
        <v>0.25</v>
      </c>
      <c r="L142" s="72"/>
      <c r="M142" s="72"/>
      <c r="O142" s="72"/>
    </row>
    <row r="143" spans="1:15" ht="69" customHeight="1">
      <c r="A143" s="8" t="s">
        <v>176</v>
      </c>
      <c r="B143" s="68" t="s">
        <v>108</v>
      </c>
      <c r="C143" s="64">
        <f>J143*C3*12</f>
        <v>12757.176</v>
      </c>
      <c r="D143" s="79" t="e">
        <f>#REF!+#REF!+#REF!+#REF!+#REF!+#REF!+#REF!+#REF!</f>
        <v>#REF!</v>
      </c>
      <c r="E143" s="79" t="e">
        <f>#REF!+#REF!+#REF!+#REF!+#REF!+#REF!+#REF!+#REF!</f>
        <v>#REF!</v>
      </c>
      <c r="F143" s="79" t="e">
        <f>#REF!+#REF!+#REF!+#REF!+#REF!+#REF!+#REF!+#REF!</f>
        <v>#REF!</v>
      </c>
      <c r="G143" s="79" t="e">
        <f>#REF!+#REF!+#REF!+#REF!+#REF!+#REF!+#REF!+#REF!</f>
        <v>#REF!</v>
      </c>
      <c r="H143" s="79" t="e">
        <f>#REF!+#REF!+#REF!+#REF!+#REF!+#REF!+#REF!+#REF!</f>
        <v>#REF!</v>
      </c>
      <c r="I143" s="79" t="e">
        <f>#REF!+#REF!+#REF!+#REF!+#REF!+#REF!+#REF!+#REF!</f>
        <v>#REF!</v>
      </c>
      <c r="J143" s="83">
        <v>0.09</v>
      </c>
      <c r="L143" s="72"/>
      <c r="M143" s="72"/>
      <c r="O143" s="72"/>
    </row>
    <row r="144" spans="1:15" ht="69" customHeight="1" thickBot="1">
      <c r="A144" s="16" t="s">
        <v>177</v>
      </c>
      <c r="B144" s="68" t="s">
        <v>124</v>
      </c>
      <c r="C144" s="64" t="s">
        <v>93</v>
      </c>
      <c r="D144" s="79" t="e">
        <f>#REF!+#REF!+#REF!+#REF!+#REF!+#REF!+#REF!+#REF!</f>
        <v>#REF!</v>
      </c>
      <c r="E144" s="79" t="e">
        <f>#REF!+#REF!+#REF!+#REF!+#REF!+#REF!+#REF!+#REF!</f>
        <v>#REF!</v>
      </c>
      <c r="F144" s="79" t="e">
        <f>#REF!+#REF!+#REF!+#REF!+#REF!+#REF!+#REF!+#REF!</f>
        <v>#REF!</v>
      </c>
      <c r="G144" s="79" t="e">
        <f>#REF!+#REF!+#REF!+#REF!+#REF!+#REF!+#REF!+#REF!</f>
        <v>#REF!</v>
      </c>
      <c r="H144" s="79" t="e">
        <f>#REF!+#REF!+#REF!+#REF!+#REF!+#REF!+#REF!+#REF!</f>
        <v>#REF!</v>
      </c>
      <c r="I144" s="79" t="e">
        <f>#REF!+#REF!+#REF!+#REF!+#REF!+#REF!+#REF!+#REF!</f>
        <v>#REF!</v>
      </c>
      <c r="J144" s="83" t="s">
        <v>93</v>
      </c>
      <c r="L144" s="72"/>
      <c r="M144" s="72"/>
      <c r="O144" s="72"/>
    </row>
    <row r="145" spans="1:10" ht="25.5">
      <c r="A145" s="44" t="s">
        <v>133</v>
      </c>
      <c r="B145" s="18"/>
      <c r="C145" s="46">
        <f>SUM(C146:C151)</f>
        <v>170095.68</v>
      </c>
      <c r="D145" s="46"/>
      <c r="E145" s="46"/>
      <c r="F145" s="46"/>
      <c r="G145" s="46"/>
      <c r="H145" s="46"/>
      <c r="I145" s="46"/>
      <c r="J145" s="47">
        <f>SUM(J146:J151)</f>
        <v>1.2</v>
      </c>
    </row>
    <row r="146" spans="1:15" ht="19.5" customHeight="1">
      <c r="A146" s="6" t="s">
        <v>110</v>
      </c>
      <c r="B146" s="82" t="s">
        <v>111</v>
      </c>
      <c r="C146" s="64">
        <f>J146*C3*12</f>
        <v>51028.704</v>
      </c>
      <c r="D146" s="79" t="e">
        <f>#REF!+#REF!+#REF!</f>
        <v>#REF!</v>
      </c>
      <c r="E146" s="79" t="e">
        <f>#REF!+#REF!+#REF!</f>
        <v>#REF!</v>
      </c>
      <c r="F146" s="79" t="e">
        <f>#REF!+#REF!+#REF!</f>
        <v>#REF!</v>
      </c>
      <c r="G146" s="79" t="e">
        <f>#REF!+#REF!+#REF!</f>
        <v>#REF!</v>
      </c>
      <c r="H146" s="79" t="e">
        <f>#REF!+#REF!+#REF!</f>
        <v>#REF!</v>
      </c>
      <c r="I146" s="79" t="e">
        <f>#REF!+#REF!+#REF!</f>
        <v>#REF!</v>
      </c>
      <c r="J146" s="83">
        <v>0.36</v>
      </c>
      <c r="L146" s="72"/>
      <c r="M146" s="72"/>
      <c r="O146" s="72"/>
    </row>
    <row r="147" spans="1:15" ht="34.5" customHeight="1">
      <c r="A147" s="6" t="s">
        <v>112</v>
      </c>
      <c r="B147" s="82" t="s">
        <v>111</v>
      </c>
      <c r="C147" s="64">
        <f>J147*C3*12</f>
        <v>43941.384000000005</v>
      </c>
      <c r="D147" s="55" t="e">
        <f>#REF!+#REF!</f>
        <v>#REF!</v>
      </c>
      <c r="E147" s="55" t="e">
        <f>#REF!+#REF!</f>
        <v>#REF!</v>
      </c>
      <c r="F147" s="55" t="e">
        <f>#REF!+#REF!+#REF!+#REF!</f>
        <v>#REF!</v>
      </c>
      <c r="G147" s="55" t="e">
        <f>#REF!+#REF!</f>
        <v>#REF!</v>
      </c>
      <c r="H147" s="55" t="e">
        <f>#REF!+#REF!</f>
        <v>#REF!</v>
      </c>
      <c r="I147" s="55" t="e">
        <f>#REF!+#REF!</f>
        <v>#REF!</v>
      </c>
      <c r="J147" s="71">
        <v>0.31</v>
      </c>
      <c r="L147" s="72"/>
      <c r="M147" s="72"/>
      <c r="O147" s="72"/>
    </row>
    <row r="148" spans="1:10" ht="49.5" customHeight="1" thickBot="1">
      <c r="A148" s="6" t="s">
        <v>113</v>
      </c>
      <c r="B148" s="61" t="s">
        <v>91</v>
      </c>
      <c r="C148" s="101">
        <f>J148*C3*12</f>
        <v>29766.744</v>
      </c>
      <c r="D148" s="102"/>
      <c r="E148" s="102"/>
      <c r="F148" s="102"/>
      <c r="G148" s="102"/>
      <c r="H148" s="102"/>
      <c r="I148" s="102"/>
      <c r="J148" s="83">
        <v>0.21</v>
      </c>
    </row>
    <row r="149" spans="1:15" ht="51">
      <c r="A149" s="6" t="s">
        <v>153</v>
      </c>
      <c r="B149" s="49" t="s">
        <v>114</v>
      </c>
      <c r="C149" s="50">
        <f>J149*C3*12</f>
        <v>29766.744</v>
      </c>
      <c r="D149" s="51" t="e">
        <f>#REF!+#REF!+#REF!+#REF!</f>
        <v>#REF!</v>
      </c>
      <c r="E149" s="51" t="e">
        <f>#REF!+#REF!+#REF!+#REF!</f>
        <v>#REF!</v>
      </c>
      <c r="F149" s="51" t="e">
        <f>#REF!+#REF!+#REF!+#REF!</f>
        <v>#REF!</v>
      </c>
      <c r="G149" s="51" t="e">
        <f>#REF!+#REF!+#REF!+#REF!</f>
        <v>#REF!</v>
      </c>
      <c r="H149" s="51" t="e">
        <f>#REF!+#REF!+#REF!+#REF!</f>
        <v>#REF!</v>
      </c>
      <c r="I149" s="51" t="e">
        <f>#REF!+#REF!+#REF!+#REF!</f>
        <v>#REF!</v>
      </c>
      <c r="J149" s="52">
        <v>0.21</v>
      </c>
      <c r="L149" s="72"/>
      <c r="M149" s="72"/>
      <c r="O149" s="72"/>
    </row>
    <row r="150" spans="1:15" ht="12.75">
      <c r="A150" s="17" t="s">
        <v>115</v>
      </c>
      <c r="B150" s="93" t="s">
        <v>154</v>
      </c>
      <c r="C150" s="94">
        <f>J150*12*C3</f>
        <v>15592.104000000001</v>
      </c>
      <c r="D150" s="94"/>
      <c r="E150" s="94"/>
      <c r="F150" s="94"/>
      <c r="G150" s="94"/>
      <c r="H150" s="94"/>
      <c r="I150" s="94"/>
      <c r="J150" s="103">
        <v>0.11</v>
      </c>
      <c r="L150" s="72"/>
      <c r="M150" s="72"/>
      <c r="O150" s="72"/>
    </row>
    <row r="151" spans="1:10" ht="59.25" customHeight="1">
      <c r="A151" s="32" t="s">
        <v>178</v>
      </c>
      <c r="B151" s="92" t="s">
        <v>91</v>
      </c>
      <c r="C151" s="137" t="s">
        <v>109</v>
      </c>
      <c r="D151" s="138"/>
      <c r="E151" s="138"/>
      <c r="F151" s="138"/>
      <c r="G151" s="138"/>
      <c r="H151" s="138"/>
      <c r="I151" s="138"/>
      <c r="J151" s="139"/>
    </row>
    <row r="152" spans="1:10" ht="93.75" customHeight="1">
      <c r="A152" s="100" t="s">
        <v>199</v>
      </c>
      <c r="B152" s="104" t="s">
        <v>91</v>
      </c>
      <c r="C152" s="105">
        <f>C153</f>
        <v>18427.032000000003</v>
      </c>
      <c r="D152" s="105"/>
      <c r="E152" s="105"/>
      <c r="F152" s="105"/>
      <c r="G152" s="105"/>
      <c r="H152" s="105"/>
      <c r="I152" s="105"/>
      <c r="J152" s="105">
        <f>J153</f>
        <v>0.13</v>
      </c>
    </row>
    <row r="153" spans="1:10" ht="32.25" customHeight="1">
      <c r="A153" s="38" t="s">
        <v>179</v>
      </c>
      <c r="B153" s="134" t="s">
        <v>91</v>
      </c>
      <c r="C153" s="140">
        <f>J153*12*C3</f>
        <v>18427.032000000003</v>
      </c>
      <c r="D153" s="94"/>
      <c r="E153" s="94"/>
      <c r="F153" s="94"/>
      <c r="G153" s="94"/>
      <c r="H153" s="94"/>
      <c r="I153" s="94"/>
      <c r="J153" s="140">
        <v>0.13</v>
      </c>
    </row>
    <row r="154" spans="1:10" ht="42.75" customHeight="1">
      <c r="A154" s="38" t="s">
        <v>180</v>
      </c>
      <c r="B154" s="134"/>
      <c r="C154" s="141"/>
      <c r="D154" s="94"/>
      <c r="E154" s="94"/>
      <c r="F154" s="94"/>
      <c r="G154" s="94"/>
      <c r="H154" s="94"/>
      <c r="I154" s="94"/>
      <c r="J154" s="141"/>
    </row>
    <row r="155" spans="1:10" ht="70.5" customHeight="1">
      <c r="A155" s="38" t="s">
        <v>198</v>
      </c>
      <c r="B155" s="134"/>
      <c r="C155" s="142"/>
      <c r="D155" s="94"/>
      <c r="E155" s="94"/>
      <c r="F155" s="94"/>
      <c r="G155" s="94"/>
      <c r="H155" s="94"/>
      <c r="I155" s="94"/>
      <c r="J155" s="142"/>
    </row>
    <row r="156" spans="1:15" ht="64.5" thickBot="1">
      <c r="A156" s="33" t="s">
        <v>181</v>
      </c>
      <c r="B156" s="34" t="s">
        <v>91</v>
      </c>
      <c r="C156" s="35">
        <f>J156*12*C3</f>
        <v>15592.104000000001</v>
      </c>
      <c r="D156" s="36"/>
      <c r="E156" s="36"/>
      <c r="F156" s="36"/>
      <c r="G156" s="36"/>
      <c r="H156" s="36"/>
      <c r="I156" s="36"/>
      <c r="J156" s="37">
        <v>0.11</v>
      </c>
      <c r="L156" s="3"/>
      <c r="M156" s="3"/>
      <c r="N156" s="48"/>
      <c r="O156" s="3"/>
    </row>
    <row r="157" spans="1:15" ht="114.75" customHeight="1" thickBot="1">
      <c r="A157" s="24" t="s">
        <v>182</v>
      </c>
      <c r="B157" s="18" t="s">
        <v>91</v>
      </c>
      <c r="C157" s="25" t="s">
        <v>93</v>
      </c>
      <c r="D157" s="25" t="s">
        <v>93</v>
      </c>
      <c r="E157" s="25" t="s">
        <v>93</v>
      </c>
      <c r="F157" s="25" t="s">
        <v>93</v>
      </c>
      <c r="G157" s="25" t="s">
        <v>93</v>
      </c>
      <c r="H157" s="25" t="s">
        <v>93</v>
      </c>
      <c r="I157" s="25" t="s">
        <v>93</v>
      </c>
      <c r="J157" s="25" t="s">
        <v>93</v>
      </c>
      <c r="L157" s="3"/>
      <c r="M157" s="3"/>
      <c r="N157" s="48"/>
      <c r="O157" s="3"/>
    </row>
    <row r="158" spans="1:15" ht="90" thickBot="1">
      <c r="A158" s="26" t="s">
        <v>183</v>
      </c>
      <c r="B158" s="27" t="s">
        <v>43</v>
      </c>
      <c r="C158" s="28">
        <f>J158*12*C3</f>
        <v>141746.40000000002</v>
      </c>
      <c r="D158" s="29"/>
      <c r="E158" s="29"/>
      <c r="F158" s="29"/>
      <c r="G158" s="29"/>
      <c r="H158" s="29"/>
      <c r="I158" s="29"/>
      <c r="J158" s="30">
        <v>1</v>
      </c>
      <c r="L158" s="3"/>
      <c r="M158" s="3"/>
      <c r="N158" s="48"/>
      <c r="O158" s="3"/>
    </row>
    <row r="159" spans="1:15" ht="51.75" thickBot="1">
      <c r="A159" s="19" t="s">
        <v>184</v>
      </c>
      <c r="B159" s="20" t="s">
        <v>91</v>
      </c>
      <c r="C159" s="28">
        <f>J159*12*C3</f>
        <v>194192.56800000003</v>
      </c>
      <c r="D159" s="22"/>
      <c r="E159" s="22"/>
      <c r="F159" s="22"/>
      <c r="G159" s="22"/>
      <c r="H159" s="22"/>
      <c r="I159" s="22"/>
      <c r="J159" s="23">
        <v>1.37</v>
      </c>
      <c r="L159" s="3"/>
      <c r="M159" s="3"/>
      <c r="N159" s="48"/>
      <c r="O159" s="3"/>
    </row>
    <row r="160" spans="1:10" ht="90.75" customHeight="1" thickBot="1">
      <c r="A160" s="19" t="s">
        <v>185</v>
      </c>
      <c r="B160" s="20" t="s">
        <v>91</v>
      </c>
      <c r="C160" s="28">
        <f>J160*12*C3</f>
        <v>1417.464</v>
      </c>
      <c r="D160" s="22"/>
      <c r="E160" s="22"/>
      <c r="F160" s="22"/>
      <c r="G160" s="22"/>
      <c r="H160" s="22"/>
      <c r="I160" s="22"/>
      <c r="J160" s="23">
        <v>0.01</v>
      </c>
    </row>
    <row r="161" spans="1:10" ht="63" customHeight="1">
      <c r="A161" s="19" t="s">
        <v>186</v>
      </c>
      <c r="B161" s="20" t="s">
        <v>91</v>
      </c>
      <c r="C161" s="21">
        <f>J161*12*C3</f>
        <v>1417.464</v>
      </c>
      <c r="D161" s="22"/>
      <c r="E161" s="22"/>
      <c r="F161" s="22"/>
      <c r="G161" s="22"/>
      <c r="H161" s="22"/>
      <c r="I161" s="22"/>
      <c r="J161" s="23">
        <v>0.01</v>
      </c>
    </row>
    <row r="162" spans="1:10" ht="32.25" customHeight="1" thickBot="1">
      <c r="A162" s="106" t="s">
        <v>116</v>
      </c>
      <c r="B162" s="107"/>
      <c r="C162" s="107"/>
      <c r="D162" s="108"/>
      <c r="E162" s="109"/>
      <c r="F162" s="109"/>
      <c r="G162" s="109"/>
      <c r="H162" s="109"/>
      <c r="I162" s="109"/>
      <c r="J162" s="110">
        <f>J163+J166+J167+J168+J170+J171+J172</f>
        <v>5.130000000000001</v>
      </c>
    </row>
    <row r="163" spans="1:10" ht="127.5" customHeight="1" thickBot="1">
      <c r="A163" s="111" t="s">
        <v>187</v>
      </c>
      <c r="B163" s="112" t="s">
        <v>117</v>
      </c>
      <c r="C163" s="112">
        <f>J163*C3*12</f>
        <v>174348.07200000001</v>
      </c>
      <c r="D163" s="112">
        <v>1</v>
      </c>
      <c r="J163" s="74">
        <v>1.23</v>
      </c>
    </row>
    <row r="164" spans="1:10" ht="109.5" customHeight="1" hidden="1">
      <c r="A164" s="113" t="s">
        <v>118</v>
      </c>
      <c r="B164" s="114"/>
      <c r="C164" s="114"/>
      <c r="D164" s="114"/>
      <c r="J164" s="115"/>
    </row>
    <row r="165" spans="1:10" ht="32.25" customHeight="1" hidden="1">
      <c r="A165" s="116" t="s">
        <v>119</v>
      </c>
      <c r="B165" s="114"/>
      <c r="C165" s="114"/>
      <c r="D165" s="114"/>
      <c r="J165" s="115"/>
    </row>
    <row r="166" spans="1:10" ht="189.75" customHeight="1">
      <c r="A166" s="117" t="s">
        <v>188</v>
      </c>
      <c r="B166" s="114" t="s">
        <v>117</v>
      </c>
      <c r="C166" s="114">
        <f>J166*C3*12</f>
        <v>141746.40000000002</v>
      </c>
      <c r="D166" s="114">
        <v>0.7</v>
      </c>
      <c r="J166" s="74">
        <v>1</v>
      </c>
    </row>
    <row r="167" spans="1:10" ht="74.25" customHeight="1">
      <c r="A167" s="118" t="s">
        <v>189</v>
      </c>
      <c r="B167" s="119" t="s">
        <v>117</v>
      </c>
      <c r="C167" s="114">
        <f>J167*C3*12</f>
        <v>99222.48000000001</v>
      </c>
      <c r="D167" s="114">
        <v>0.8</v>
      </c>
      <c r="J167" s="115">
        <v>0.7</v>
      </c>
    </row>
    <row r="168" spans="1:10" ht="72" customHeight="1">
      <c r="A168" s="131" t="s">
        <v>190</v>
      </c>
      <c r="B168" s="119" t="s">
        <v>117</v>
      </c>
      <c r="C168" s="114">
        <f>J168*C3*12</f>
        <v>99222.48000000001</v>
      </c>
      <c r="D168" s="114">
        <v>0.7</v>
      </c>
      <c r="J168" s="115">
        <v>0.7</v>
      </c>
    </row>
    <row r="169" spans="1:10" ht="74.25" customHeight="1" hidden="1">
      <c r="A169" s="131"/>
      <c r="B169" s="119"/>
      <c r="C169" s="114"/>
      <c r="D169" s="114"/>
      <c r="J169" s="115"/>
    </row>
    <row r="170" spans="1:10" ht="74.25" customHeight="1">
      <c r="A170" s="118" t="s">
        <v>191</v>
      </c>
      <c r="B170" s="119" t="s">
        <v>117</v>
      </c>
      <c r="C170" s="114">
        <f>J170*C3*12</f>
        <v>49611.240000000005</v>
      </c>
      <c r="D170" s="114">
        <v>0.3</v>
      </c>
      <c r="J170" s="115">
        <v>0.35</v>
      </c>
    </row>
    <row r="171" spans="1:10" ht="57" customHeight="1" thickBot="1">
      <c r="A171" s="120" t="s">
        <v>192</v>
      </c>
      <c r="B171" s="119" t="s">
        <v>117</v>
      </c>
      <c r="C171" s="114">
        <f>J171*C3*12</f>
        <v>70873.20000000001</v>
      </c>
      <c r="D171" s="114">
        <v>0.2</v>
      </c>
      <c r="J171" s="115">
        <v>0.5</v>
      </c>
    </row>
    <row r="172" spans="1:10" ht="74.25" customHeight="1">
      <c r="A172" s="131" t="s">
        <v>193</v>
      </c>
      <c r="B172" s="119" t="s">
        <v>117</v>
      </c>
      <c r="C172" s="114">
        <f>J172*C3*12</f>
        <v>92135.16</v>
      </c>
      <c r="D172" s="114">
        <v>0.36</v>
      </c>
      <c r="J172" s="74">
        <v>0.65</v>
      </c>
    </row>
    <row r="173" spans="1:10" ht="74.25" customHeight="1" hidden="1">
      <c r="A173" s="131"/>
      <c r="B173" s="119"/>
      <c r="C173" s="114"/>
      <c r="D173" s="114"/>
      <c r="J173" s="115"/>
    </row>
    <row r="174" spans="1:14" ht="47.25" customHeight="1">
      <c r="A174" s="121" t="s">
        <v>120</v>
      </c>
      <c r="B174" s="122"/>
      <c r="C174" s="123">
        <f>J174*12*C3</f>
        <v>2530173.24</v>
      </c>
      <c r="D174" s="123">
        <v>12.01</v>
      </c>
      <c r="J174" s="124">
        <f>J10+J17+J21+J26+J32+J38+J43+J54+J58+J65+J69+J70+J74+J78+J82+J88+J98+J103+J111+J124+J131+J138+J145+J156+J158+J159++J161+J163+J166++J167+J168+J172+J171+J170+J160+J152</f>
        <v>17.85</v>
      </c>
      <c r="N174" s="39"/>
    </row>
    <row r="175" ht="12.75">
      <c r="D175" s="39"/>
    </row>
    <row r="176" spans="1:4" ht="28.5">
      <c r="A176" s="125" t="s">
        <v>121</v>
      </c>
      <c r="B176" s="126">
        <f>C174</f>
        <v>2530173.24</v>
      </c>
      <c r="C176" s="127" t="s">
        <v>122</v>
      </c>
      <c r="D176" s="39"/>
    </row>
    <row r="177" spans="1:4" ht="14.25">
      <c r="A177" s="125"/>
      <c r="B177" s="128"/>
      <c r="C177" s="127"/>
      <c r="D177" s="39"/>
    </row>
    <row r="178" spans="1:11" ht="14.25">
      <c r="A178" s="125" t="s">
        <v>123</v>
      </c>
      <c r="B178" s="5">
        <f>J174</f>
        <v>17.85</v>
      </c>
      <c r="C178" s="127" t="s">
        <v>122</v>
      </c>
      <c r="D178" s="39"/>
      <c r="K178" s="39"/>
    </row>
  </sheetData>
  <sheetProtection/>
  <mergeCells count="85">
    <mergeCell ref="A2:J2"/>
    <mergeCell ref="A5:J6"/>
    <mergeCell ref="A9:J9"/>
    <mergeCell ref="B11:B16"/>
    <mergeCell ref="C11:C16"/>
    <mergeCell ref="J11:J16"/>
    <mergeCell ref="B18:B20"/>
    <mergeCell ref="C18:C20"/>
    <mergeCell ref="J18:J20"/>
    <mergeCell ref="B22:B25"/>
    <mergeCell ref="C22:C25"/>
    <mergeCell ref="J22:J25"/>
    <mergeCell ref="B27:B31"/>
    <mergeCell ref="C27:C31"/>
    <mergeCell ref="J27:J31"/>
    <mergeCell ref="B33:B37"/>
    <mergeCell ref="C33:C37"/>
    <mergeCell ref="J33:J37"/>
    <mergeCell ref="B39:B42"/>
    <mergeCell ref="C39:C42"/>
    <mergeCell ref="J39:J42"/>
    <mergeCell ref="B44:B49"/>
    <mergeCell ref="C44:C49"/>
    <mergeCell ref="J44:J49"/>
    <mergeCell ref="B50:B53"/>
    <mergeCell ref="C50:C53"/>
    <mergeCell ref="J50:J53"/>
    <mergeCell ref="B55:B57"/>
    <mergeCell ref="C55:C57"/>
    <mergeCell ref="J55:J57"/>
    <mergeCell ref="B59:B64"/>
    <mergeCell ref="C59:C64"/>
    <mergeCell ref="J59:J64"/>
    <mergeCell ref="B66:B68"/>
    <mergeCell ref="C66:C68"/>
    <mergeCell ref="J66:J68"/>
    <mergeCell ref="B71:B73"/>
    <mergeCell ref="C71:C73"/>
    <mergeCell ref="J71:J73"/>
    <mergeCell ref="A72:A73"/>
    <mergeCell ref="B75:B76"/>
    <mergeCell ref="C75:C76"/>
    <mergeCell ref="J75:J76"/>
    <mergeCell ref="A77:J77"/>
    <mergeCell ref="B79:B81"/>
    <mergeCell ref="C79:C81"/>
    <mergeCell ref="J79:J81"/>
    <mergeCell ref="B83:B87"/>
    <mergeCell ref="C83:C87"/>
    <mergeCell ref="D83:D87"/>
    <mergeCell ref="E83:E87"/>
    <mergeCell ref="F83:F87"/>
    <mergeCell ref="G83:G87"/>
    <mergeCell ref="H83:H87"/>
    <mergeCell ref="I83:I87"/>
    <mergeCell ref="J83:J87"/>
    <mergeCell ref="B89:B97"/>
    <mergeCell ref="C89:C97"/>
    <mergeCell ref="J89:J97"/>
    <mergeCell ref="B112:B114"/>
    <mergeCell ref="C112:C114"/>
    <mergeCell ref="J112:J114"/>
    <mergeCell ref="B115:B117"/>
    <mergeCell ref="C115:C117"/>
    <mergeCell ref="J115:J117"/>
    <mergeCell ref="B118:B120"/>
    <mergeCell ref="C118:C123"/>
    <mergeCell ref="J118:J123"/>
    <mergeCell ref="B121:B122"/>
    <mergeCell ref="B125:B127"/>
    <mergeCell ref="C125:C129"/>
    <mergeCell ref="D125:D129"/>
    <mergeCell ref="E125:E129"/>
    <mergeCell ref="F125:F129"/>
    <mergeCell ref="G125:G129"/>
    <mergeCell ref="A168:A169"/>
    <mergeCell ref="A172:A173"/>
    <mergeCell ref="H125:H129"/>
    <mergeCell ref="I125:I129"/>
    <mergeCell ref="J125:J129"/>
    <mergeCell ref="A130:J130"/>
    <mergeCell ref="C151:J151"/>
    <mergeCell ref="B153:B155"/>
    <mergeCell ref="C153:C155"/>
    <mergeCell ref="J153:J15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2023-01-18T11:54:04Z</cp:lastPrinted>
  <dcterms:created xsi:type="dcterms:W3CDTF">2017-06-22T07:43:19Z</dcterms:created>
  <dcterms:modified xsi:type="dcterms:W3CDTF">2023-01-18T11:54:23Z</dcterms:modified>
  <cp:category/>
  <cp:version/>
  <cp:contentType/>
  <cp:contentStatus/>
</cp:coreProperties>
</file>