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21,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'21,10'!asd</definedName>
    <definedName name="asd">asd</definedName>
    <definedName name="asd_1" localSheetId="0">'21,10'!asd_1</definedName>
    <definedName name="asd_1">asd_1</definedName>
    <definedName name="asd_10" localSheetId="0">'21,10'!asd_10</definedName>
    <definedName name="asd_10">asd_10</definedName>
    <definedName name="CompOt" localSheetId="0">'21,10'!CompOt</definedName>
    <definedName name="CompOt">CompOt</definedName>
    <definedName name="CompOt_1" localSheetId="0">'21,10'!CompOt_1</definedName>
    <definedName name="CompOt_1">CompOt_1</definedName>
    <definedName name="CompOt_10" localSheetId="0">'21,10'!CompOt_10</definedName>
    <definedName name="CompOt_10">CompOt_10</definedName>
    <definedName name="CompRas" localSheetId="0">'21,10'!CompRas</definedName>
    <definedName name="CompRas">CompRas</definedName>
    <definedName name="CompRas_1" localSheetId="0">'21,10'!CompRas_1</definedName>
    <definedName name="CompRas_1">CompRas_1</definedName>
    <definedName name="CompRas_10" localSheetId="0">'21,10'!CompRas_10</definedName>
    <definedName name="CompRas_10">CompRas_10</definedName>
    <definedName name="del">#REF!</definedName>
    <definedName name="ew" localSheetId="0">'21,10'!ew</definedName>
    <definedName name="ew">ew</definedName>
    <definedName name="ew_1" localSheetId="0">'21,10'!ew_1</definedName>
    <definedName name="ew_1">ew_1</definedName>
    <definedName name="ew_10" localSheetId="0">'21,10'!ew_10</definedName>
    <definedName name="ew_10">ew_10</definedName>
    <definedName name="fg" localSheetId="0">'21,10'!fg</definedName>
    <definedName name="fg">fg</definedName>
    <definedName name="fg_1" localSheetId="0">'21,10'!fg_1</definedName>
    <definedName name="fg_1">fg_1</definedName>
    <definedName name="fg_10" localSheetId="0">'21,10'!fg_10</definedName>
    <definedName name="fg_10">fg_10</definedName>
    <definedName name="k" localSheetId="0">'21,10'!k</definedName>
    <definedName name="k">k</definedName>
    <definedName name="k_1" localSheetId="0">'21,10'!k_1</definedName>
    <definedName name="k_1">k_1</definedName>
    <definedName name="k_10" localSheetId="0">'21,10'!k_10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'21,10'!www</definedName>
    <definedName name="www">www</definedName>
    <definedName name="www_1" localSheetId="0">'21,10'!www_1</definedName>
    <definedName name="www_1">www_1</definedName>
    <definedName name="www_10" localSheetId="0">'21,10'!www_10</definedName>
    <definedName name="www_10">www_10</definedName>
    <definedName name="аа" localSheetId="0">'21,10'!аа</definedName>
    <definedName name="аа">аа</definedName>
    <definedName name="ааа" localSheetId="0">'21,10'!ааа</definedName>
    <definedName name="ааа">ааа</definedName>
    <definedName name="аааа" localSheetId="0">'21,10'!аааа</definedName>
    <definedName name="аааа">аааа</definedName>
    <definedName name="аааа_1" localSheetId="0">'21,10'!аааа_1</definedName>
    <definedName name="аааа_1">аааа_1</definedName>
    <definedName name="аааа_10" localSheetId="0">'21,10'!аааа_10</definedName>
    <definedName name="аааа_10">аааа_10</definedName>
    <definedName name="амор" localSheetId="0">'21,10'!амор</definedName>
    <definedName name="амор">амор</definedName>
    <definedName name="б" localSheetId="0">'21,10'!б</definedName>
    <definedName name="б">б</definedName>
    <definedName name="б_1" localSheetId="0">'21,10'!б_1</definedName>
    <definedName name="б_1">б_1</definedName>
    <definedName name="б_10" localSheetId="0">'21,10'!б_10</definedName>
    <definedName name="б_10">б_10</definedName>
    <definedName name="в23ё" localSheetId="0">'21,10'!в23ё</definedName>
    <definedName name="в23ё">в23ё</definedName>
    <definedName name="в23ё_1" localSheetId="0">'21,10'!в23ё_1</definedName>
    <definedName name="в23ё_1">в23ё_1</definedName>
    <definedName name="в23ё_10" localSheetId="0">'21,10'!в23ё_10</definedName>
    <definedName name="в23ё_10">в23ё_10</definedName>
    <definedName name="вв" localSheetId="0">'21,10'!вв</definedName>
    <definedName name="вв">вв</definedName>
    <definedName name="вв_1" localSheetId="0">'21,10'!вв_1</definedName>
    <definedName name="вв_1">вв_1</definedName>
    <definedName name="вв_10" localSheetId="0">'21,10'!вв_10</definedName>
    <definedName name="вв_10">вв_10</definedName>
    <definedName name="вс" localSheetId="0">'21,10'!вс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зменение">'21,10'!asd</definedName>
    <definedName name="ииииииииииииииииииииииииииииииииииииииииииииииииииииииииииииии" localSheetId="0">'21,10'!ииииииииииииииииииииииииииииииииииииииииииииииииииииииииииииии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'21,10'!ииииииииииииииииииииииииииииииииииииииииииииииииииииииииииииии_1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'21,10'!ииииииииииииииииииииииииииииииииииииииииииииииииииииииииииииии_10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'21,10'!ио</definedName>
    <definedName name="ио">ио</definedName>
    <definedName name="ио_1" localSheetId="0">'21,10'!ио_1</definedName>
    <definedName name="ио_1">ио_1</definedName>
    <definedName name="ио_10" localSheetId="0">'21,10'!ио_10</definedName>
    <definedName name="ио_10">ио_10</definedName>
    <definedName name="й" localSheetId="0">'21,10'!й</definedName>
    <definedName name="й">й</definedName>
    <definedName name="й_1" localSheetId="0">'21,10'!й_1</definedName>
    <definedName name="й_1">й_1</definedName>
    <definedName name="й_10" localSheetId="0">'21,10'!й_10</definedName>
    <definedName name="й_10">й_10</definedName>
    <definedName name="йй" localSheetId="0">'21,10'!йй</definedName>
    <definedName name="йй">йй</definedName>
    <definedName name="йй_1" localSheetId="0">'21,10'!йй_1</definedName>
    <definedName name="йй_1">йй_1</definedName>
    <definedName name="йй_10" localSheetId="0">'21,10'!йй_10</definedName>
    <definedName name="йй_10">йй_10</definedName>
    <definedName name="ййй" localSheetId="0">'21,10'!ййй</definedName>
    <definedName name="ййй">ййй</definedName>
    <definedName name="ййй_1" localSheetId="0">'21,10'!ййй_1</definedName>
    <definedName name="ййй_1">ййй_1</definedName>
    <definedName name="ййй_10" localSheetId="0">'21,10'!ййй_10</definedName>
    <definedName name="ййй_10">ййй_10</definedName>
    <definedName name="йййййййййййййййййййййййййййййййййййййййййййййййййййййй" localSheetId="0">'21,10'!йййййййййййййййййййййййййййййййййййййййййййййййййййййй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'21,10'!йййййййййййййййййййййййййййййййййййййййййййййййййййййй_1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'21,10'!йййййййййййййййййййййййййййййййййййййййййййййййййййййй_10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'21,10'!ке</definedName>
    <definedName name="ке">ке</definedName>
    <definedName name="ке_1" localSheetId="0">'21,10'!ке_1</definedName>
    <definedName name="ке_1">ке_1</definedName>
    <definedName name="ке_10" localSheetId="0">'21,10'!ке_10</definedName>
    <definedName name="ке_10">ке_10</definedName>
    <definedName name="ммммммммммммммммммммммммммммммммммммммммммммм" localSheetId="0">'21,10'!ммммммммммммммммммммммммммммммммммммммммммммм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'21,10'!ммммммммммммммммммммммммммммммммммммммммммммм_1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'21,10'!ммммммммммммммммммммммммммммммммммммммммммммм_10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'21,10'!мым</definedName>
    <definedName name="мым">мым</definedName>
    <definedName name="мым_1" localSheetId="0">'21,10'!мым_1</definedName>
    <definedName name="мым_1">мым_1</definedName>
    <definedName name="мым_10" localSheetId="0">'21,10'!мым_10</definedName>
    <definedName name="мым_10">мым_10</definedName>
    <definedName name="нннннннннннннннннннннннннннннннннннннннннннннннннннннннннннннннн" localSheetId="0">'21,10'!нннннннннннннннннннннннннннннннннннннннннннннннннннннннннннннннн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'21,10'!нннннннннннннннннннннннннннннннннннннннннннннннннннннннннннннннн_1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'21,10'!нннннннннннннннннннннннннннннннннннннннннннннннннннннннннннннннн_10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'21,10'!нов</definedName>
    <definedName name="нов">нов</definedName>
    <definedName name="нов_1" localSheetId="0">'21,10'!нов_1</definedName>
    <definedName name="нов_1">нов_1</definedName>
    <definedName name="нов_10" localSheetId="0">'21,10'!нов_10</definedName>
    <definedName name="нов_10">нов_10</definedName>
    <definedName name="новое" localSheetId="0">'21,10'!новое</definedName>
    <definedName name="новое">новое</definedName>
    <definedName name="О843">'[7]2002'!#REF!</definedName>
    <definedName name="общехоз." localSheetId="0">'21,10'!общехоз.</definedName>
    <definedName name="общехоз.">общехоз.</definedName>
    <definedName name="общехоз._1" localSheetId="0">'21,10'!общехоз._1</definedName>
    <definedName name="общехоз._1">общехоз._1</definedName>
    <definedName name="общехоз._10" localSheetId="0">'21,10'!общехоз._10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'21,10'!п</definedName>
    <definedName name="п">п</definedName>
    <definedName name="п_1" localSheetId="0">'21,10'!п_1</definedName>
    <definedName name="п_1">п_1</definedName>
    <definedName name="п_10" localSheetId="0">'21,10'!п_10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'21,10'!пп</definedName>
    <definedName name="пп">пп</definedName>
    <definedName name="пппп" localSheetId="0">'21,10'!пппп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'21,10'!р</definedName>
    <definedName name="р">р</definedName>
    <definedName name="р_1" localSheetId="0">'21,10'!р_1</definedName>
    <definedName name="р_1">р_1</definedName>
    <definedName name="р_10" localSheetId="0">'21,10'!р_10</definedName>
    <definedName name="р_10">р_10</definedName>
    <definedName name="с" localSheetId="0">'21,10'!с</definedName>
    <definedName name="с">с</definedName>
    <definedName name="с_1" localSheetId="0">'21,10'!с_1</definedName>
    <definedName name="с_1">с_1</definedName>
    <definedName name="с_10" localSheetId="0">'21,10'!с_10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'21,10'!свап</definedName>
    <definedName name="свап">свап</definedName>
    <definedName name="сс" localSheetId="0">'21,10'!сс</definedName>
    <definedName name="сс">сс</definedName>
    <definedName name="сс_1" localSheetId="0">'21,10'!сс_1</definedName>
    <definedName name="сс_1">сс_1</definedName>
    <definedName name="сс_10" localSheetId="0">'21,10'!сс_10</definedName>
    <definedName name="сс_10">сс_10</definedName>
    <definedName name="сссс" localSheetId="0">'21,10'!сссс</definedName>
    <definedName name="сссс">сссс</definedName>
    <definedName name="сссс_1" localSheetId="0">'21,10'!сссс_1</definedName>
    <definedName name="сссс_1">сссс_1</definedName>
    <definedName name="сссс_10" localSheetId="0">'21,10'!сссс_10</definedName>
    <definedName name="сссс_10">сссс_10</definedName>
    <definedName name="сссссссссссссссссссссссссссссссссссссссссс" localSheetId="0">'21,10'!сссссссссссссссссссссссссссссссссссссссссс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'21,10'!сссссссссссссссссссссссссссссссссссссссссс_1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'21,10'!сссссссссссссссссссссссссссссссссссссссссс_10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'21,10'!ссы</definedName>
    <definedName name="ссы">ссы</definedName>
    <definedName name="ссы_1" localSheetId="0">'21,10'!ссы_1</definedName>
    <definedName name="ссы_1">ссы_1</definedName>
    <definedName name="ссы_10" localSheetId="0">'21,10'!ссы_10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'21,10'!у</definedName>
    <definedName name="у">у</definedName>
    <definedName name="у_1" localSheetId="0">'21,10'!у_1</definedName>
    <definedName name="у_1">у_1</definedName>
    <definedName name="у_10" localSheetId="0">'21,10'!у_10</definedName>
    <definedName name="у_10">у_10</definedName>
    <definedName name="УА" localSheetId="0">'21,10'!УА</definedName>
    <definedName name="УА">УА</definedName>
    <definedName name="УА_1" localSheetId="0">'21,10'!УА_1</definedName>
    <definedName name="УА_1">УА_1</definedName>
    <definedName name="УА_10" localSheetId="0">'21,10'!УА_10</definedName>
    <definedName name="УА_10">УА_10</definedName>
    <definedName name="УП" localSheetId="0">'21,10'!УП</definedName>
    <definedName name="УП">УП</definedName>
    <definedName name="УП_1" localSheetId="0">'21,10'!УП_1</definedName>
    <definedName name="УП_1">УП_1</definedName>
    <definedName name="УП_10" localSheetId="0">'21,10'!УП_10</definedName>
    <definedName name="УП_10">УП_10</definedName>
    <definedName name="уфэ" localSheetId="0">'21,10'!уфэ</definedName>
    <definedName name="уфэ">уфэ</definedName>
    <definedName name="уфэ_1" localSheetId="0">'21,10'!уфэ_1</definedName>
    <definedName name="уфэ_1">уфэ_1</definedName>
    <definedName name="уфэ_10" localSheetId="0">'21,10'!уфэ_10</definedName>
    <definedName name="уфэ_10">уфэ_10</definedName>
    <definedName name="фыв" localSheetId="0">'21,10'!фыв</definedName>
    <definedName name="фыв">фыв</definedName>
    <definedName name="фыв_1" localSheetId="0">'21,10'!фыв_1</definedName>
    <definedName name="фыв_1">фыв_1</definedName>
    <definedName name="фыв_10" localSheetId="0">'21,10'!фыв_10</definedName>
    <definedName name="фыв_10">фыв_10</definedName>
    <definedName name="ц" localSheetId="0">'21,10'!ц</definedName>
    <definedName name="ц">ц</definedName>
    <definedName name="ц_1" localSheetId="0">'21,10'!ц_1</definedName>
    <definedName name="ц_1">ц_1</definedName>
    <definedName name="ц_10" localSheetId="0">'21,10'!ц_10</definedName>
    <definedName name="ц_10">ц_10</definedName>
    <definedName name="цу" localSheetId="0">'21,10'!цу</definedName>
    <definedName name="цу">цу</definedName>
    <definedName name="цу_1" localSheetId="0">'21,10'!цу_1</definedName>
    <definedName name="цу_1">цу_1</definedName>
    <definedName name="цу_10" localSheetId="0">'21,10'!цу_10</definedName>
    <definedName name="цу_10">цу_10</definedName>
    <definedName name="четвертый">#REF!</definedName>
    <definedName name="ччxxxxxxxxxxxxxxxxxxxxxxxxxxxxxxxx" localSheetId="0">'21,10'!ччxxxxxxxxxxxxxxxxxxxxxxxxxxxxxxxx</definedName>
    <definedName name="ччxxxxxxxxxxxxxxxxxxxxxxxxxxxxxxxx">ччxxxxxxxxxxxxxxxxxxxxxxxxxxxxxxxx</definedName>
    <definedName name="ччxxxxxxxxxxxxxxxxxxxxxxxxxxxxxxxx_1" localSheetId="0">'21,10'!ччxxxxxxxxxxxxxxxxxxxxxxxxxxxxxxxx_1</definedName>
    <definedName name="ччxxxxxxxxxxxxxxxxxxxxxxxxxxxxxxxx_1">ччxxxxxxxxxxxxxxxxxxxxxxxxxxxxxxxx_1</definedName>
    <definedName name="ччxxxxxxxxxxxxxxxxxxxxxxxxxxxxxxxx_10" localSheetId="0">'21,10'!ччxxxxxxxxxxxxxxxxxxxxxxxxxxxxxxxx_10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'21,10'!ъъъъъъъъъъъъъъъъъъъъъъъъъъъъъъъъъъъъъъъъъъъъъъъъъъъъъъъъъъъъъъъъъ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'21,10'!ъъъъъъъъъъъъъъъъъъъъъъъъъъъъъъъъъъъъъъъъъъъъъъъъъъъъъъъъъъъъъъъъъ_1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'21,10'!ъъъъъъъъъъъъъъъъъъъъъъъъъъъъъъъъъъъъъъъъъъъъъъъъъъъъъъъъъъъъъъъъъ_10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'21,10'!ъъъъъъъъъъъъъъъъъъъъъъьь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'21,10'!ъъъъъъъъъъъъъъъъъъъъъъьь_1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'21,10'!ъъъъъъъъъъъъъъъъъъъъъъьь_10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'21,10'!ъъъъъъъъъььььььььь</definedName>
    <definedName name="ъъъъъъъъъььььььььь">ъъъъъъъъъььььььььь</definedName>
    <definedName name="ъъъъъъъъъььььььььь_1" localSheetId="0">'21,10'!ъъъъъъъъъььььььььь_1</definedName>
    <definedName name="ъъъъъъъъъььььььььь_1">ъъъъъъъъъььььььььь_1</definedName>
    <definedName name="ъъъъъъъъъььььььььь_10" localSheetId="0">'21,10'!ъъъъъъъъъььььььььь_10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'21,10'!ъъъъъъъъъьььььььььььььььььььььъъъъъъъъъъъъъъъъъъъъъъъъъъъъъъъъъъъъъъъъъъъъъъъъъъъъъъъъъъъъъъъъъ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'21,10'!ъъъъъъъъъьььььььььььььььььььььъъъъъъъъъъъъъъъъъъъъъъъъъъъъъъъъъъъъъъъъъъъъъъъъъъъъъъъъъъъъъъъъъ_1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'21,10'!ъъъъъъъъъьььььььььььььььььььььъъъъъъъъъъъъъъъъъъъъъъъъъъъъъъъъъъъъъъъъъъъъъъъъъъъъъъъъъъъъъъъъъ_10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'21,10'!ыв</definedName>
    <definedName name="ыв">ыв</definedName>
    <definedName name="ыв_1" localSheetId="0">'21,10'!ыв_1</definedName>
    <definedName name="ыв_1">ыв_1</definedName>
    <definedName name="ыв_10" localSheetId="0">'21,10'!ыв_10</definedName>
    <definedName name="ыв_10">ыв_10</definedName>
    <definedName name="ыыыы" localSheetId="0">'21,10'!ыыыы</definedName>
    <definedName name="ыыыы">ыыыы</definedName>
    <definedName name="ыыыы_1" localSheetId="0">'21,10'!ыыыы_1</definedName>
    <definedName name="ыыыы_1">ыыыы_1</definedName>
    <definedName name="ыыыы_10" localSheetId="0">'21,10'!ыыыы_10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'21,10'!яяяяяяяяяяяяяяяяяяяяяяяяяяяяяяяяяяяяя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'21,10'!яяяяяяяяяяяяяяяяяяяяяяяяяяяяяяяяяяяяя_1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'21,10'!яяяяяяяяяяяяяяяяяяяяяяяяяяяяяяяяяяяяя_10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<sst xmlns="http://schemas.openxmlformats.org/spreadsheetml/2006/main" count="299" uniqueCount="195">
  <si>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</si>
  <si>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</si>
  <si>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</si>
  <si>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</si>
  <si>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</si>
  <si>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</si>
  <si>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</si>
  <si>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</si>
  <si>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</si>
  <si>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</si>
  <si>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</si>
  <si>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</si>
  <si>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</si>
  <si>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</si>
  <si>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</si>
  <si>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</si>
  <si>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</si>
  <si>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</si>
  <si>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</si>
  <si>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</si>
  <si>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</si>
  <si>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</si>
  <si>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</si>
  <si>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</si>
  <si>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</si>
  <si>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</si>
  <si>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</si>
  <si>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</si>
  <si>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</si>
  <si>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</si>
  <si>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</si>
  <si>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</si>
  <si>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</si>
  <si>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</si>
  <si>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</si>
  <si>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</si>
  <si>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</si>
  <si>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</si>
  <si>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</si>
  <si>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</si>
  <si>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</si>
  <si>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</si>
  <si>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</si>
  <si>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</si>
  <si>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</si>
  <si>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</si>
  <si>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</si>
  <si>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</si>
  <si>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</si>
  <si>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</si>
  <si>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</si>
  <si>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</si>
  <si>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</si>
  <si>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</si>
  <si>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</si>
  <si>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</si>
  <si>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</si>
  <si>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</si>
  <si>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</si>
  <si>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</si>
  <si>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</si>
  <si>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</si>
  <si>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</si>
  <si>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</si>
  <si>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</si>
  <si>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</si>
  <si>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</si>
  <si>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</si>
  <si>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</si>
  <si>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</si>
  <si>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</si>
  <si>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</si>
  <si>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</si>
  <si>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</si>
  <si>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</si>
  <si>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</si>
  <si>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</si>
  <si>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</si>
  <si>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</si>
  <si>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</si>
  <si>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</si>
  <si>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</si>
  <si>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</si>
  <si>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</si>
  <si>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</si>
  <si>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</si>
  <si>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</si>
  <si>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</si>
  <si>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</si>
  <si>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</si>
  <si>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</si>
  <si>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</si>
  <si>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</si>
  <si>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</si>
  <si>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</si>
  <si>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</si>
  <si>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</si>
  <si>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</si>
  <si>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</si>
  <si>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</si>
  <si>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</si>
  <si>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</si>
  <si>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</si>
  <si>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</si>
  <si>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</si>
  <si>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</si>
  <si>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</si>
  <si>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</si>
  <si>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</si>
  <si>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</si>
  <si>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</si>
  <si>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</si>
  <si>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</si>
  <si>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</si>
  <si>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</si>
  <si>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</si>
  <si>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</si>
  <si>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</si>
  <si>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</si>
  <si>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</si>
  <si>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</si>
  <si>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</si>
  <si>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</si>
  <si>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</si>
  <si>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</si>
  <si>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</si>
  <si>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</si>
  <si>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</si>
  <si>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</si>
  <si>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</si>
  <si>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</si>
  <si>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</si>
  <si>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</si>
  <si>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</si>
  <si>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</si>
  <si>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</si>
  <si>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</si>
  <si>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</si>
  <si>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</si>
  <si>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 Работы по содержанию придомовой территории в теплый период года:</t>
  </si>
  <si>
    <t xml:space="preserve"> - проверка состояния основания, поверхностного слоя напольного покрытия ;</t>
  </si>
  <si>
    <t>при необходимости</t>
  </si>
  <si>
    <t>2 раза вгод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</si>
  <si>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</si>
  <si>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</si>
  <si>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</si>
  <si>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тенмпературных швов,водоприемных воронок внутреннего водостока;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</si>
  <si>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</si>
  <si>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 xml:space="preserve"> - проверка утепления теплых  технических этажей , плотности закрытия входов на них;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</si>
  <si>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</si>
  <si>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</si>
  <si>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3 раза в год 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</si>
  <si>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</si>
  <si>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уборка ,выкашивание и полив газонов;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</si>
  <si>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</si>
  <si>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</si>
  <si>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</si>
  <si>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по мере необходимости 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</si>
  <si>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</si>
  <si>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</si>
  <si>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</si>
  <si>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</si>
  <si>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</si>
  <si>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контроль за состоянием дверей подвалов и технических подполий, запорных устройств на них. 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</si>
  <si>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</si>
  <si>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</si>
  <si>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</si>
  <si>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</si>
  <si>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>подметание полов кабины лифта и влажная уборка;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</si>
  <si>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</si>
  <si>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</si>
  <si>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</si>
  <si>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</si>
  <si>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</si>
  <si>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</si>
  <si>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</si>
  <si>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2раз в год</t>
  </si>
  <si>
    <t>2 раза в год при подготовке к осеннему и весенне-летнему сезону</t>
  </si>
  <si>
    <t>24. Работы по содержанию малых архитектурнух форм и  прочих элементов благоустройства, предназначенных для обслуживания и эксплуатации многоквартирного  дома .</t>
  </si>
  <si>
    <t xml:space="preserve"> - окраска, мелкий ремонт малых архитектурных форм и иных элементов благоустройства предназначенных  для обслуживания  и эксплуатации данного дома.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</si>
  <si>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</si>
  <si>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26.Организация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</si>
  <si>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</si>
  <si>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</si>
  <si>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30.Работы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</si>
  <si>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31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</si>
  <si>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</si>
  <si>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</si>
  <si>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</si>
  <si>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35. Выполнение функций, связанных с регистрацией граждан, ведение паспортной работы, взаимодействие с органами правопорядка,</t>
  </si>
  <si>
    <t>36. Услуги банка</t>
  </si>
  <si>
    <t xml:space="preserve">  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</si>
  <si>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        Работы  и услуги по содержанию и ремонту общего имущества собственников помещений в многоквартирном доме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</si>
  <si>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и прочие противопожарные мероприятия.</t>
  </si>
  <si>
    <t>Приложение №1 к договору управления многоквартирным жилым домом по  адресу: г.Саратов ул.Уфимцева  д.10б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</si>
</sst>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3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0" fillId="0" borderId="27" xfId="0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2" fontId="9" fillId="0" borderId="2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justify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20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 wrapText="1"/>
    </xf>
    <xf numFmtId="0" fontId="15" fillId="0" borderId="43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justify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16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29" xfId="0" applyFont="1" applyFill="1" applyBorder="1" applyAlignment="1">
      <alignment horizontal="center" vertical="center" wrapText="1"/>
    </xf>
    <xf numFmtId="175" fontId="9" fillId="0" borderId="39" xfId="0" applyNumberFormat="1" applyFont="1" applyFill="1" applyBorder="1" applyAlignment="1">
      <alignment horizontal="center" vertical="center" wrapText="1"/>
    </xf>
    <xf numFmtId="176" fontId="9" fillId="0" borderId="39" xfId="0" applyNumberFormat="1" applyFont="1" applyFill="1" applyBorder="1" applyAlignment="1">
      <alignment horizontal="center" vertical="center" wrapText="1"/>
    </xf>
    <xf numFmtId="176" fontId="9" fillId="0" borderId="44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176" fontId="9" fillId="0" borderId="3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2" fontId="9" fillId="0" borderId="44" xfId="0" applyNumberFormat="1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48" xfId="0" applyNumberForma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9" fillId="0" borderId="28" xfId="0" applyFont="1" applyBorder="1" applyAlignment="1">
      <alignment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9" fontId="0" fillId="0" borderId="50" xfId="0" applyNumberFormat="1" applyBorder="1" applyAlignment="1">
      <alignment vertical="center" wrapText="1"/>
    </xf>
    <xf numFmtId="0" fontId="0" fillId="0" borderId="44" xfId="0" applyBorder="1" applyAlignment="1">
      <alignment horizontal="left" wrapText="1"/>
    </xf>
    <xf numFmtId="0" fontId="9" fillId="0" borderId="41" xfId="0" applyFont="1" applyBorder="1" applyAlignment="1">
      <alignment vertical="center" wrapText="1"/>
    </xf>
    <xf numFmtId="49" fontId="0" fillId="0" borderId="19" xfId="0" applyNumberForma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2" fontId="0" fillId="0" borderId="44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 wrapText="1"/>
    </xf>
    <xf numFmtId="0" fontId="15" fillId="0" borderId="52" xfId="0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176" fontId="0" fillId="0" borderId="33" xfId="0" applyNumberFormat="1" applyFont="1" applyFill="1" applyBorder="1" applyAlignment="1">
      <alignment horizontal="center" vertical="center" wrapText="1"/>
    </xf>
    <xf numFmtId="176" fontId="52" fillId="0" borderId="44" xfId="0" applyNumberFormat="1" applyFont="1" applyFill="1" applyBorder="1" applyAlignment="1">
      <alignment horizontal="center" vertical="center" wrapText="1"/>
    </xf>
    <xf numFmtId="176" fontId="52" fillId="0" borderId="3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48" xfId="0" applyNumberForma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2" fontId="0" fillId="0" borderId="56" xfId="0" applyNumberForma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76" fontId="0" fillId="0" borderId="48" xfId="0" applyNumberFormat="1" applyFon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SheetLayoutView="100" zoomScalePageLayoutView="0" workbookViewId="0" topLeftCell="A2">
      <selection activeCell="K179" sqref="K179"/>
    </sheetView>
  </sheetViews>
  <sheetFormatPr defaultColWidth="9.140625" defaultRowHeight="12.75"/>
  <cols>
    <col min="1" max="1" width="61.42187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23.140625" style="0" customWidth="1"/>
    <col min="11" max="11" width="19.8515625" style="0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</cols>
  <sheetData>
    <row r="1" spans="1:10" ht="12.75" hidden="1">
      <c r="A1" t="s">
        <v>0</v>
      </c>
      <c r="J1" s="2">
        <v>0</v>
      </c>
    </row>
    <row r="2" spans="1:10" ht="36.75" customHeight="1">
      <c r="A2" s="151" t="s">
        <v>194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>
      <c r="A3" s="3" t="s">
        <v>1</v>
      </c>
      <c r="C3" s="4">
        <v>6405.7</v>
      </c>
      <c r="D3" s="5" t="s">
        <v>2</v>
      </c>
      <c r="E3" s="4"/>
      <c r="F3" s="4"/>
      <c r="G3" s="4"/>
      <c r="H3" s="4"/>
      <c r="I3" s="4"/>
      <c r="J3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52" t="s">
        <v>192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8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ht="13.5" thickBot="1"/>
    <row r="8" spans="1:10" ht="68.25" thickBot="1">
      <c r="A8" s="6" t="s">
        <v>3</v>
      </c>
      <c r="B8" s="7" t="s">
        <v>4</v>
      </c>
      <c r="C8" s="7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</row>
    <row r="9" spans="1:10" ht="49.5" customHeight="1" thickBot="1">
      <c r="A9" s="153" t="s">
        <v>13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1" ht="25.5" customHeight="1">
      <c r="A10" s="10" t="s">
        <v>14</v>
      </c>
      <c r="B10" s="11"/>
      <c r="C10" s="12">
        <f>C11</f>
        <v>15373.68</v>
      </c>
      <c r="D10" s="13"/>
      <c r="E10" s="13"/>
      <c r="F10" s="13"/>
      <c r="G10" s="13"/>
      <c r="H10" s="13"/>
      <c r="I10" s="13"/>
      <c r="J10" s="88">
        <f>J11</f>
        <v>0.2</v>
      </c>
      <c r="K10" s="110"/>
    </row>
    <row r="11" spans="1:10" ht="38.25" customHeight="1">
      <c r="A11" s="14" t="s">
        <v>15</v>
      </c>
      <c r="B11" s="130" t="s">
        <v>16</v>
      </c>
      <c r="C11" s="132">
        <f>C3*J11*12</f>
        <v>15373.68</v>
      </c>
      <c r="D11" s="17"/>
      <c r="E11" s="17"/>
      <c r="F11" s="17"/>
      <c r="G11" s="17"/>
      <c r="H11" s="17"/>
      <c r="I11" s="17"/>
      <c r="J11" s="154">
        <v>0.2</v>
      </c>
    </row>
    <row r="12" spans="1:16" ht="36.75" customHeight="1">
      <c r="A12" s="14" t="s">
        <v>17</v>
      </c>
      <c r="B12" s="131"/>
      <c r="C12" s="133"/>
      <c r="D12" s="18"/>
      <c r="E12" s="18"/>
      <c r="F12" s="18"/>
      <c r="G12" s="18"/>
      <c r="H12" s="18"/>
      <c r="I12" s="18"/>
      <c r="J12" s="155"/>
      <c r="P12" s="1"/>
    </row>
    <row r="13" spans="1:16" ht="29.25" customHeight="1">
      <c r="A13" s="14" t="s">
        <v>18</v>
      </c>
      <c r="B13" s="131"/>
      <c r="C13" s="133"/>
      <c r="D13" s="18"/>
      <c r="E13" s="18"/>
      <c r="F13" s="18"/>
      <c r="G13" s="18"/>
      <c r="H13" s="18"/>
      <c r="I13" s="18"/>
      <c r="J13" s="155"/>
      <c r="P13" s="1"/>
    </row>
    <row r="14" spans="1:10" ht="51.75" customHeight="1">
      <c r="A14" s="14" t="s">
        <v>19</v>
      </c>
      <c r="B14" s="131"/>
      <c r="C14" s="133"/>
      <c r="D14" s="18"/>
      <c r="E14" s="18"/>
      <c r="F14" s="18"/>
      <c r="G14" s="18"/>
      <c r="H14" s="18"/>
      <c r="I14" s="18"/>
      <c r="J14" s="155"/>
    </row>
    <row r="15" spans="1:10" ht="83.25" customHeight="1">
      <c r="A15" s="14" t="s">
        <v>20</v>
      </c>
      <c r="B15" s="131"/>
      <c r="C15" s="133"/>
      <c r="D15" s="18"/>
      <c r="E15" s="18"/>
      <c r="F15" s="18"/>
      <c r="G15" s="18"/>
      <c r="H15" s="18"/>
      <c r="I15" s="18"/>
      <c r="J15" s="155"/>
    </row>
    <row r="16" spans="1:10" ht="39" thickBot="1">
      <c r="A16" s="14" t="s">
        <v>21</v>
      </c>
      <c r="B16" s="131"/>
      <c r="C16" s="133"/>
      <c r="D16" s="19"/>
      <c r="E16" s="19"/>
      <c r="F16" s="19"/>
      <c r="G16" s="19"/>
      <c r="H16" s="19"/>
      <c r="I16" s="19"/>
      <c r="J16" s="155"/>
    </row>
    <row r="17" spans="1:10" ht="12.75">
      <c r="A17" s="100" t="s">
        <v>22</v>
      </c>
      <c r="B17" s="101"/>
      <c r="C17" s="99">
        <f>C18</f>
        <v>15373.68</v>
      </c>
      <c r="D17" s="13"/>
      <c r="E17" s="13"/>
      <c r="F17" s="13"/>
      <c r="G17" s="13"/>
      <c r="H17" s="13"/>
      <c r="I17" s="13"/>
      <c r="J17" s="88">
        <f>J18</f>
        <v>0.2</v>
      </c>
    </row>
    <row r="18" spans="1:10" ht="53.25" customHeight="1" thickBot="1">
      <c r="A18" s="27" t="s">
        <v>23</v>
      </c>
      <c r="B18" s="145" t="s">
        <v>177</v>
      </c>
      <c r="C18" s="137">
        <f>C3*J18*12</f>
        <v>15373.68</v>
      </c>
      <c r="D18" s="17"/>
      <c r="E18" s="17"/>
      <c r="F18" s="17"/>
      <c r="G18" s="17"/>
      <c r="H18" s="17"/>
      <c r="I18" s="17"/>
      <c r="J18" s="138">
        <v>0.2</v>
      </c>
    </row>
    <row r="19" spans="1:10" ht="74.25" customHeight="1" thickBot="1">
      <c r="A19" s="14" t="s">
        <v>24</v>
      </c>
      <c r="B19" s="136"/>
      <c r="C19" s="137"/>
      <c r="D19" s="18"/>
      <c r="E19" s="18"/>
      <c r="F19" s="18"/>
      <c r="G19" s="18"/>
      <c r="H19" s="18"/>
      <c r="I19" s="18"/>
      <c r="J19" s="138"/>
    </row>
    <row r="20" spans="1:10" ht="74.25" customHeight="1" thickBot="1">
      <c r="A20" s="27" t="s">
        <v>163</v>
      </c>
      <c r="B20" s="136"/>
      <c r="C20" s="137"/>
      <c r="D20" s="18"/>
      <c r="E20" s="18"/>
      <c r="F20" s="18"/>
      <c r="G20" s="18"/>
      <c r="H20" s="18"/>
      <c r="I20" s="18"/>
      <c r="J20" s="138"/>
    </row>
    <row r="21" spans="1:10" ht="39" thickBot="1">
      <c r="A21" s="30" t="s">
        <v>32</v>
      </c>
      <c r="B21" s="136"/>
      <c r="C21" s="137"/>
      <c r="D21" s="18"/>
      <c r="E21" s="18"/>
      <c r="F21" s="18"/>
      <c r="G21" s="18"/>
      <c r="H21" s="18"/>
      <c r="I21" s="18"/>
      <c r="J21" s="138"/>
    </row>
    <row r="22" spans="1:10" ht="25.5">
      <c r="A22" s="10" t="s">
        <v>25</v>
      </c>
      <c r="B22" s="29"/>
      <c r="C22" s="12">
        <f>C23</f>
        <v>13836.311999999998</v>
      </c>
      <c r="D22" s="13"/>
      <c r="E22" s="13"/>
      <c r="F22" s="13"/>
      <c r="G22" s="13"/>
      <c r="H22" s="13"/>
      <c r="I22" s="13"/>
      <c r="J22" s="88">
        <f>J23</f>
        <v>0.18</v>
      </c>
    </row>
    <row r="23" spans="1:10" ht="75.75" customHeight="1" thickBot="1">
      <c r="A23" s="14" t="s">
        <v>126</v>
      </c>
      <c r="B23" s="136" t="s">
        <v>16</v>
      </c>
      <c r="C23" s="137">
        <f>C3*J23*12</f>
        <v>13836.311999999998</v>
      </c>
      <c r="D23" s="17"/>
      <c r="E23" s="17"/>
      <c r="F23" s="17"/>
      <c r="G23" s="17"/>
      <c r="H23" s="17"/>
      <c r="I23" s="17"/>
      <c r="J23" s="138">
        <v>0.18</v>
      </c>
    </row>
    <row r="24" spans="1:10" ht="78" customHeight="1" thickBot="1">
      <c r="A24" s="14" t="s">
        <v>26</v>
      </c>
      <c r="B24" s="136"/>
      <c r="C24" s="137"/>
      <c r="D24" s="18"/>
      <c r="E24" s="18"/>
      <c r="F24" s="18"/>
      <c r="G24" s="18"/>
      <c r="H24" s="18"/>
      <c r="I24" s="18"/>
      <c r="J24" s="138"/>
    </row>
    <row r="25" spans="1:10" ht="81.75" customHeight="1" thickBot="1">
      <c r="A25" s="14" t="s">
        <v>124</v>
      </c>
      <c r="B25" s="136"/>
      <c r="C25" s="137"/>
      <c r="D25" s="18"/>
      <c r="E25" s="18"/>
      <c r="F25" s="18"/>
      <c r="G25" s="18"/>
      <c r="H25" s="18"/>
      <c r="I25" s="18"/>
      <c r="J25" s="138"/>
    </row>
    <row r="26" spans="1:10" ht="69.75" customHeight="1" thickBot="1">
      <c r="A26" s="24" t="s">
        <v>27</v>
      </c>
      <c r="B26" s="136"/>
      <c r="C26" s="137"/>
      <c r="D26" s="18"/>
      <c r="E26" s="18"/>
      <c r="F26" s="18"/>
      <c r="G26" s="18"/>
      <c r="H26" s="18"/>
      <c r="I26" s="18"/>
      <c r="J26" s="138"/>
    </row>
    <row r="27" spans="1:10" ht="25.5">
      <c r="A27" s="10" t="s">
        <v>28</v>
      </c>
      <c r="B27" s="29"/>
      <c r="C27" s="12">
        <f>C28</f>
        <v>13836.311999999998</v>
      </c>
      <c r="D27" s="13"/>
      <c r="E27" s="13"/>
      <c r="F27" s="13"/>
      <c r="G27" s="13"/>
      <c r="H27" s="13"/>
      <c r="I27" s="13"/>
      <c r="J27" s="88">
        <f>J28</f>
        <v>0.18</v>
      </c>
    </row>
    <row r="28" spans="1:10" ht="38.25" customHeight="1" thickBot="1">
      <c r="A28" s="14" t="s">
        <v>29</v>
      </c>
      <c r="B28" s="136" t="s">
        <v>16</v>
      </c>
      <c r="C28" s="150">
        <f>C3*J28*12</f>
        <v>13836.311999999998</v>
      </c>
      <c r="D28" s="17"/>
      <c r="E28" s="17"/>
      <c r="F28" s="17"/>
      <c r="G28" s="17"/>
      <c r="H28" s="17"/>
      <c r="I28" s="17"/>
      <c r="J28" s="138">
        <v>0.18</v>
      </c>
    </row>
    <row r="29" spans="1:10" ht="81.75" customHeight="1" thickBot="1">
      <c r="A29" s="14" t="s">
        <v>125</v>
      </c>
      <c r="B29" s="136"/>
      <c r="C29" s="150"/>
      <c r="D29" s="18"/>
      <c r="E29" s="18"/>
      <c r="F29" s="18"/>
      <c r="G29" s="18"/>
      <c r="H29" s="18"/>
      <c r="I29" s="18"/>
      <c r="J29" s="138"/>
    </row>
    <row r="30" spans="1:10" ht="104.25" customHeight="1" thickBot="1">
      <c r="A30" s="14" t="s">
        <v>152</v>
      </c>
      <c r="B30" s="136"/>
      <c r="C30" s="150"/>
      <c r="D30" s="18"/>
      <c r="E30" s="18"/>
      <c r="F30" s="18"/>
      <c r="G30" s="18"/>
      <c r="H30" s="18"/>
      <c r="I30" s="18"/>
      <c r="J30" s="138"/>
    </row>
    <row r="31" spans="1:10" ht="39" thickBot="1">
      <c r="A31" s="14" t="s">
        <v>30</v>
      </c>
      <c r="B31" s="136"/>
      <c r="C31" s="150"/>
      <c r="D31" s="18"/>
      <c r="E31" s="18"/>
      <c r="F31" s="18"/>
      <c r="G31" s="18"/>
      <c r="H31" s="18"/>
      <c r="I31" s="18"/>
      <c r="J31" s="138"/>
    </row>
    <row r="32" spans="1:10" ht="42.75" customHeight="1" thickBot="1">
      <c r="A32" s="14" t="s">
        <v>127</v>
      </c>
      <c r="B32" s="136"/>
      <c r="C32" s="150"/>
      <c r="D32" s="18"/>
      <c r="E32" s="18"/>
      <c r="F32" s="18"/>
      <c r="G32" s="18"/>
      <c r="H32" s="18"/>
      <c r="I32" s="18"/>
      <c r="J32" s="138"/>
    </row>
    <row r="33" spans="1:11" s="1" customFormat="1" ht="26.25" thickBot="1">
      <c r="A33" s="14" t="s">
        <v>31</v>
      </c>
      <c r="B33" s="136"/>
      <c r="C33" s="150"/>
      <c r="D33" s="19"/>
      <c r="E33" s="19"/>
      <c r="F33" s="19"/>
      <c r="G33" s="19"/>
      <c r="H33" s="19"/>
      <c r="I33" s="19"/>
      <c r="J33" s="138"/>
      <c r="K33"/>
    </row>
    <row r="34" spans="1:11" s="1" customFormat="1" ht="39" thickBot="1">
      <c r="A34" s="30" t="s">
        <v>32</v>
      </c>
      <c r="B34" s="136"/>
      <c r="C34" s="150"/>
      <c r="D34" s="31"/>
      <c r="E34" s="31"/>
      <c r="F34" s="31"/>
      <c r="G34" s="31"/>
      <c r="H34" s="31"/>
      <c r="I34" s="31"/>
      <c r="J34" s="138"/>
      <c r="K34"/>
    </row>
    <row r="35" spans="1:11" s="1" customFormat="1" ht="25.5">
      <c r="A35" s="22" t="s">
        <v>33</v>
      </c>
      <c r="B35" s="32"/>
      <c r="C35" s="12">
        <f>C36</f>
        <v>13836.311999999998</v>
      </c>
      <c r="D35" s="13"/>
      <c r="E35" s="13"/>
      <c r="F35" s="13"/>
      <c r="G35" s="13"/>
      <c r="H35" s="13"/>
      <c r="I35" s="13"/>
      <c r="J35" s="88">
        <f>J36</f>
        <v>0.18</v>
      </c>
      <c r="K35"/>
    </row>
    <row r="36" spans="1:11" s="1" customFormat="1" ht="55.5" customHeight="1" thickBot="1">
      <c r="A36" s="14" t="s">
        <v>34</v>
      </c>
      <c r="B36" s="136" t="s">
        <v>16</v>
      </c>
      <c r="C36" s="137">
        <f>C3*J36*12</f>
        <v>13836.311999999998</v>
      </c>
      <c r="D36" s="17"/>
      <c r="E36" s="17"/>
      <c r="F36" s="17"/>
      <c r="G36" s="17"/>
      <c r="H36" s="17"/>
      <c r="I36" s="17"/>
      <c r="J36" s="138">
        <v>0.18</v>
      </c>
      <c r="K36"/>
    </row>
    <row r="37" spans="1:11" s="1" customFormat="1" ht="64.5" thickBot="1">
      <c r="A37" s="14" t="s">
        <v>35</v>
      </c>
      <c r="B37" s="136"/>
      <c r="C37" s="137"/>
      <c r="D37" s="18"/>
      <c r="E37" s="18"/>
      <c r="F37" s="18"/>
      <c r="G37" s="18"/>
      <c r="H37" s="18"/>
      <c r="I37" s="18"/>
      <c r="J37" s="138"/>
      <c r="K37"/>
    </row>
    <row r="38" spans="1:11" s="1" customFormat="1" ht="64.5" thickBot="1">
      <c r="A38" s="14" t="s">
        <v>36</v>
      </c>
      <c r="B38" s="136"/>
      <c r="C38" s="137"/>
      <c r="D38" s="18"/>
      <c r="E38" s="18"/>
      <c r="F38" s="18"/>
      <c r="G38" s="18"/>
      <c r="H38" s="18"/>
      <c r="I38" s="18"/>
      <c r="J38" s="138"/>
      <c r="K38"/>
    </row>
    <row r="39" spans="1:11" s="1" customFormat="1" ht="26.25" thickBot="1">
      <c r="A39" s="14" t="s">
        <v>37</v>
      </c>
      <c r="B39" s="136"/>
      <c r="C39" s="137"/>
      <c r="D39" s="19"/>
      <c r="E39" s="19"/>
      <c r="F39" s="19"/>
      <c r="G39" s="19"/>
      <c r="H39" s="19"/>
      <c r="I39" s="19"/>
      <c r="J39" s="138"/>
      <c r="K39"/>
    </row>
    <row r="40" spans="1:11" s="1" customFormat="1" ht="39" thickBot="1">
      <c r="A40" s="24" t="s">
        <v>32</v>
      </c>
      <c r="B40" s="136"/>
      <c r="C40" s="137"/>
      <c r="D40" s="17"/>
      <c r="E40" s="17"/>
      <c r="F40" s="17"/>
      <c r="G40" s="17"/>
      <c r="H40" s="17"/>
      <c r="I40" s="17"/>
      <c r="J40" s="138"/>
      <c r="K40"/>
    </row>
    <row r="41" spans="1:11" s="1" customFormat="1" ht="38.25">
      <c r="A41" s="10" t="s">
        <v>38</v>
      </c>
      <c r="B41" s="33"/>
      <c r="C41" s="12">
        <f>C42</f>
        <v>13836.311999999998</v>
      </c>
      <c r="D41" s="13"/>
      <c r="E41" s="13"/>
      <c r="F41" s="13"/>
      <c r="G41" s="13"/>
      <c r="H41" s="13"/>
      <c r="I41" s="13"/>
      <c r="J41" s="88">
        <f>J42</f>
        <v>0.18</v>
      </c>
      <c r="K41"/>
    </row>
    <row r="42" spans="1:11" s="1" customFormat="1" ht="49.5" customHeight="1" thickBot="1">
      <c r="A42" s="14" t="s">
        <v>39</v>
      </c>
      <c r="B42" s="136" t="s">
        <v>16</v>
      </c>
      <c r="C42" s="137">
        <f>C3*J42*12</f>
        <v>13836.311999999998</v>
      </c>
      <c r="D42" s="17"/>
      <c r="E42" s="17"/>
      <c r="F42" s="17"/>
      <c r="G42" s="17"/>
      <c r="H42" s="17"/>
      <c r="I42" s="17"/>
      <c r="J42" s="138">
        <v>0.18</v>
      </c>
      <c r="K42"/>
    </row>
    <row r="43" spans="1:11" s="1" customFormat="1" ht="51.75" thickBot="1">
      <c r="A43" s="14" t="s">
        <v>40</v>
      </c>
      <c r="B43" s="136"/>
      <c r="C43" s="137"/>
      <c r="D43" s="18"/>
      <c r="E43" s="18"/>
      <c r="F43" s="18"/>
      <c r="G43" s="18"/>
      <c r="H43" s="18"/>
      <c r="I43" s="18"/>
      <c r="J43" s="138"/>
      <c r="K43"/>
    </row>
    <row r="44" spans="1:11" s="1" customFormat="1" ht="64.5" thickBot="1">
      <c r="A44" s="14" t="s">
        <v>41</v>
      </c>
      <c r="B44" s="136"/>
      <c r="C44" s="137"/>
      <c r="D44" s="18"/>
      <c r="E44" s="18"/>
      <c r="F44" s="18"/>
      <c r="G44" s="18"/>
      <c r="H44" s="18"/>
      <c r="I44" s="18"/>
      <c r="J44" s="138"/>
      <c r="K44"/>
    </row>
    <row r="45" spans="1:11" s="1" customFormat="1" ht="39" thickBot="1">
      <c r="A45" s="30" t="s">
        <v>32</v>
      </c>
      <c r="B45" s="136"/>
      <c r="C45" s="137"/>
      <c r="D45" s="31"/>
      <c r="E45" s="31"/>
      <c r="F45" s="31"/>
      <c r="G45" s="31"/>
      <c r="H45" s="31"/>
      <c r="I45" s="31"/>
      <c r="J45" s="138"/>
      <c r="K45"/>
    </row>
    <row r="46" spans="1:11" s="1" customFormat="1" ht="25.5">
      <c r="A46" s="10" t="s">
        <v>42</v>
      </c>
      <c r="B46" s="11"/>
      <c r="C46" s="12">
        <f>SUM(C47:C55)</f>
        <v>15373.68</v>
      </c>
      <c r="D46" s="13"/>
      <c r="E46" s="13"/>
      <c r="F46" s="13"/>
      <c r="G46" s="13"/>
      <c r="H46" s="13"/>
      <c r="I46" s="13"/>
      <c r="J46" s="88">
        <f>SUM(J47:J55)</f>
        <v>0.2</v>
      </c>
      <c r="K46" s="34"/>
    </row>
    <row r="47" spans="1:11" s="1" customFormat="1" ht="12.75" customHeight="1">
      <c r="A47" s="14" t="s">
        <v>43</v>
      </c>
      <c r="B47" s="130" t="s">
        <v>44</v>
      </c>
      <c r="C47" s="132">
        <f>C3*J47*12</f>
        <v>15373.68</v>
      </c>
      <c r="D47" s="17"/>
      <c r="E47" s="17"/>
      <c r="F47" s="17"/>
      <c r="G47" s="17"/>
      <c r="H47" s="17"/>
      <c r="I47" s="17"/>
      <c r="J47" s="147">
        <v>0.2</v>
      </c>
      <c r="K47"/>
    </row>
    <row r="48" spans="1:11" s="1" customFormat="1" ht="25.5">
      <c r="A48" s="14" t="s">
        <v>45</v>
      </c>
      <c r="B48" s="131"/>
      <c r="C48" s="133"/>
      <c r="D48" s="18"/>
      <c r="E48" s="18"/>
      <c r="F48" s="18"/>
      <c r="G48" s="18"/>
      <c r="H48" s="18"/>
      <c r="I48" s="18"/>
      <c r="J48" s="148"/>
      <c r="K48"/>
    </row>
    <row r="49" spans="1:10" ht="90" customHeight="1">
      <c r="A49" s="14" t="s">
        <v>146</v>
      </c>
      <c r="B49" s="131"/>
      <c r="C49" s="133"/>
      <c r="D49" s="18"/>
      <c r="E49" s="18"/>
      <c r="F49" s="18"/>
      <c r="G49" s="18"/>
      <c r="H49" s="18"/>
      <c r="I49" s="18"/>
      <c r="J49" s="148"/>
    </row>
    <row r="50" spans="1:10" ht="38.25">
      <c r="A50" s="14" t="s">
        <v>147</v>
      </c>
      <c r="B50" s="131"/>
      <c r="C50" s="133"/>
      <c r="D50" s="18"/>
      <c r="E50" s="18"/>
      <c r="F50" s="18"/>
      <c r="G50" s="18"/>
      <c r="H50" s="18"/>
      <c r="I50" s="18"/>
      <c r="J50" s="148"/>
    </row>
    <row r="51" spans="1:10" ht="26.25" thickBot="1">
      <c r="A51" s="14" t="s">
        <v>164</v>
      </c>
      <c r="B51" s="131"/>
      <c r="C51" s="133"/>
      <c r="D51" s="18"/>
      <c r="E51" s="18"/>
      <c r="F51" s="18"/>
      <c r="G51" s="18"/>
      <c r="H51" s="18"/>
      <c r="I51" s="18"/>
      <c r="J51" s="148"/>
    </row>
    <row r="52" spans="1:15" ht="38.25">
      <c r="A52" s="36" t="s">
        <v>46</v>
      </c>
      <c r="B52" s="131"/>
      <c r="C52" s="133"/>
      <c r="D52" s="37" t="e">
        <f>#REF!+#REF!</f>
        <v>#REF!</v>
      </c>
      <c r="E52" s="37" t="e">
        <f>#REF!+#REF!</f>
        <v>#REF!</v>
      </c>
      <c r="F52" s="37" t="e">
        <f>#REF!+#REF!</f>
        <v>#REF!</v>
      </c>
      <c r="G52" s="37" t="e">
        <f>#REF!+#REF!</f>
        <v>#REF!</v>
      </c>
      <c r="H52" s="37" t="e">
        <f>#REF!+#REF!</f>
        <v>#REF!</v>
      </c>
      <c r="I52" s="37" t="e">
        <f>#REF!+#REF!</f>
        <v>#REF!</v>
      </c>
      <c r="J52" s="148"/>
      <c r="L52" s="38"/>
      <c r="O52" s="38"/>
    </row>
    <row r="53" spans="1:15" ht="25.5">
      <c r="A53" s="14" t="s">
        <v>48</v>
      </c>
      <c r="B53" s="131"/>
      <c r="C53" s="133"/>
      <c r="D53" s="16" t="e">
        <v>#REF!</v>
      </c>
      <c r="E53" s="16" t="e">
        <v>#REF!</v>
      </c>
      <c r="F53" s="16" t="e">
        <v>#REF!</v>
      </c>
      <c r="G53" s="16" t="e">
        <v>#REF!</v>
      </c>
      <c r="H53" s="16" t="e">
        <v>#REF!</v>
      </c>
      <c r="I53" s="16" t="e">
        <v>#REF!</v>
      </c>
      <c r="J53" s="148"/>
      <c r="L53" s="38"/>
      <c r="O53" s="38"/>
    </row>
    <row r="54" spans="1:10" ht="38.25">
      <c r="A54" s="14" t="s">
        <v>49</v>
      </c>
      <c r="B54" s="131"/>
      <c r="C54" s="133"/>
      <c r="D54" s="19"/>
      <c r="E54" s="19"/>
      <c r="F54" s="19"/>
      <c r="G54" s="19"/>
      <c r="H54" s="19"/>
      <c r="I54" s="19"/>
      <c r="J54" s="148"/>
    </row>
    <row r="55" spans="1:10" ht="51.75" thickBot="1">
      <c r="A55" s="24" t="s">
        <v>50</v>
      </c>
      <c r="B55" s="145"/>
      <c r="C55" s="146"/>
      <c r="D55" s="28"/>
      <c r="E55" s="28"/>
      <c r="F55" s="28"/>
      <c r="G55" s="28"/>
      <c r="H55" s="28"/>
      <c r="I55" s="28"/>
      <c r="J55" s="149"/>
    </row>
    <row r="56" spans="1:10" ht="25.5">
      <c r="A56" s="10" t="s">
        <v>51</v>
      </c>
      <c r="B56" s="29" t="s">
        <v>52</v>
      </c>
      <c r="C56" s="12">
        <f>C57</f>
        <v>15373.68</v>
      </c>
      <c r="D56" s="13"/>
      <c r="E56" s="13"/>
      <c r="F56" s="13"/>
      <c r="G56" s="13"/>
      <c r="H56" s="13"/>
      <c r="I56" s="13"/>
      <c r="J56" s="89">
        <f>J57</f>
        <v>0.2</v>
      </c>
    </row>
    <row r="57" spans="1:10" ht="61.5" customHeight="1" thickBot="1">
      <c r="A57" s="14" t="s">
        <v>143</v>
      </c>
      <c r="B57" s="136" t="s">
        <v>16</v>
      </c>
      <c r="C57" s="137">
        <f>C3*J57*12</f>
        <v>15373.68</v>
      </c>
      <c r="D57" s="17"/>
      <c r="E57" s="17"/>
      <c r="F57" s="17"/>
      <c r="G57" s="17"/>
      <c r="H57" s="17"/>
      <c r="I57" s="17"/>
      <c r="J57" s="138">
        <v>0.2</v>
      </c>
    </row>
    <row r="58" spans="1:10" ht="73.5" customHeight="1" thickBot="1">
      <c r="A58" s="14" t="s">
        <v>128</v>
      </c>
      <c r="B58" s="136"/>
      <c r="C58" s="137"/>
      <c r="D58" s="18"/>
      <c r="E58" s="18"/>
      <c r="F58" s="18"/>
      <c r="G58" s="18"/>
      <c r="H58" s="18"/>
      <c r="I58" s="18"/>
      <c r="J58" s="138"/>
    </row>
    <row r="59" spans="1:10" ht="13.5" hidden="1" thickBot="1">
      <c r="A59" s="14"/>
      <c r="B59" s="136"/>
      <c r="C59" s="137"/>
      <c r="D59" s="18"/>
      <c r="E59" s="18"/>
      <c r="F59" s="18"/>
      <c r="G59" s="18"/>
      <c r="H59" s="18"/>
      <c r="I59" s="18"/>
      <c r="J59" s="138"/>
    </row>
    <row r="60" spans="1:10" ht="39" thickBot="1">
      <c r="A60" s="30" t="s">
        <v>32</v>
      </c>
      <c r="B60" s="136"/>
      <c r="C60" s="137"/>
      <c r="D60" s="31"/>
      <c r="E60" s="31"/>
      <c r="F60" s="31"/>
      <c r="G60" s="31"/>
      <c r="H60" s="31"/>
      <c r="I60" s="31"/>
      <c r="J60" s="138"/>
    </row>
    <row r="61" spans="1:10" ht="25.5">
      <c r="A61" s="10" t="s">
        <v>53</v>
      </c>
      <c r="B61" s="29"/>
      <c r="C61" s="12">
        <f>C62</f>
        <v>15373.68</v>
      </c>
      <c r="D61" s="13"/>
      <c r="E61" s="13"/>
      <c r="F61" s="13"/>
      <c r="G61" s="13"/>
      <c r="H61" s="13"/>
      <c r="I61" s="13"/>
      <c r="J61" s="89">
        <f>J62</f>
        <v>0.2</v>
      </c>
    </row>
    <row r="62" spans="1:10" ht="73.5" customHeight="1" thickBot="1">
      <c r="A62" s="14" t="s">
        <v>54</v>
      </c>
      <c r="B62" s="136" t="s">
        <v>16</v>
      </c>
      <c r="C62" s="137">
        <f>C3*J62*12</f>
        <v>15373.68</v>
      </c>
      <c r="D62" s="17"/>
      <c r="E62" s="17"/>
      <c r="F62" s="17"/>
      <c r="G62" s="17"/>
      <c r="H62" s="17"/>
      <c r="I62" s="17"/>
      <c r="J62" s="138">
        <v>0.2</v>
      </c>
    </row>
    <row r="63" spans="1:10" ht="39" thickBot="1">
      <c r="A63" s="14" t="s">
        <v>55</v>
      </c>
      <c r="B63" s="136"/>
      <c r="C63" s="137"/>
      <c r="D63" s="18"/>
      <c r="E63" s="18"/>
      <c r="F63" s="18"/>
      <c r="G63" s="18"/>
      <c r="H63" s="18"/>
      <c r="I63" s="18"/>
      <c r="J63" s="138"/>
    </row>
    <row r="64" spans="1:10" ht="39" thickBot="1">
      <c r="A64" s="14" t="s">
        <v>56</v>
      </c>
      <c r="B64" s="136"/>
      <c r="C64" s="137"/>
      <c r="D64" s="18"/>
      <c r="E64" s="18"/>
      <c r="F64" s="18"/>
      <c r="G64" s="18"/>
      <c r="H64" s="18"/>
      <c r="I64" s="18"/>
      <c r="J64" s="138"/>
    </row>
    <row r="65" spans="1:10" ht="39" thickBot="1">
      <c r="A65" s="14" t="s">
        <v>57</v>
      </c>
      <c r="B65" s="136"/>
      <c r="C65" s="137"/>
      <c r="D65" s="18"/>
      <c r="E65" s="18"/>
      <c r="F65" s="18"/>
      <c r="G65" s="18"/>
      <c r="H65" s="18"/>
      <c r="I65" s="18"/>
      <c r="J65" s="138"/>
    </row>
    <row r="66" spans="1:10" ht="48.75" customHeight="1" thickBot="1">
      <c r="A66" s="14" t="s">
        <v>58</v>
      </c>
      <c r="B66" s="136"/>
      <c r="C66" s="137"/>
      <c r="D66" s="19"/>
      <c r="E66" s="19"/>
      <c r="F66" s="19"/>
      <c r="G66" s="19"/>
      <c r="H66" s="19"/>
      <c r="I66" s="19"/>
      <c r="J66" s="138"/>
    </row>
    <row r="67" spans="1:10" ht="26.25" thickBot="1">
      <c r="A67" s="30" t="s">
        <v>59</v>
      </c>
      <c r="B67" s="136"/>
      <c r="C67" s="137"/>
      <c r="D67" s="31"/>
      <c r="E67" s="31"/>
      <c r="F67" s="31"/>
      <c r="G67" s="31"/>
      <c r="H67" s="31"/>
      <c r="I67" s="31"/>
      <c r="J67" s="138"/>
    </row>
    <row r="68" spans="1:10" ht="25.5">
      <c r="A68" s="10" t="s">
        <v>60</v>
      </c>
      <c r="B68" s="29"/>
      <c r="C68" s="12">
        <f>C69</f>
        <v>13836.311999999998</v>
      </c>
      <c r="D68" s="13"/>
      <c r="E68" s="13"/>
      <c r="F68" s="13"/>
      <c r="G68" s="13"/>
      <c r="H68" s="13"/>
      <c r="I68" s="13"/>
      <c r="J68" s="50">
        <f>J69</f>
        <v>0.18</v>
      </c>
    </row>
    <row r="69" spans="1:10" ht="100.5" customHeight="1" thickBot="1">
      <c r="A69" s="14" t="s">
        <v>129</v>
      </c>
      <c r="B69" s="136" t="s">
        <v>16</v>
      </c>
      <c r="C69" s="137">
        <f>C3*J69*12</f>
        <v>13836.311999999998</v>
      </c>
      <c r="D69" s="17"/>
      <c r="E69" s="17"/>
      <c r="F69" s="17"/>
      <c r="G69" s="17"/>
      <c r="H69" s="17"/>
      <c r="I69" s="17"/>
      <c r="J69" s="138">
        <v>0.18</v>
      </c>
    </row>
    <row r="70" spans="1:10" ht="48" customHeight="1" thickBot="1">
      <c r="A70" s="14" t="s">
        <v>61</v>
      </c>
      <c r="B70" s="136"/>
      <c r="C70" s="137"/>
      <c r="D70" s="19"/>
      <c r="E70" s="19"/>
      <c r="F70" s="19"/>
      <c r="G70" s="19"/>
      <c r="H70" s="19"/>
      <c r="I70" s="19"/>
      <c r="J70" s="138"/>
    </row>
    <row r="71" spans="1:10" ht="26.25" thickBot="1">
      <c r="A71" s="30" t="s">
        <v>165</v>
      </c>
      <c r="B71" s="136"/>
      <c r="C71" s="137"/>
      <c r="D71" s="28"/>
      <c r="E71" s="28"/>
      <c r="F71" s="28"/>
      <c r="G71" s="28"/>
      <c r="H71" s="28"/>
      <c r="I71" s="28"/>
      <c r="J71" s="138"/>
    </row>
    <row r="72" spans="1:10" ht="90" thickBot="1">
      <c r="A72" s="42" t="s">
        <v>62</v>
      </c>
      <c r="B72" s="43" t="s">
        <v>16</v>
      </c>
      <c r="C72" s="12">
        <f>C3*J72*12</f>
        <v>15373.68</v>
      </c>
      <c r="D72" s="13"/>
      <c r="E72" s="13"/>
      <c r="F72" s="13"/>
      <c r="G72" s="13"/>
      <c r="H72" s="13"/>
      <c r="I72" s="13"/>
      <c r="J72" s="68">
        <v>0.2</v>
      </c>
    </row>
    <row r="73" spans="1:10" ht="69.75" customHeight="1">
      <c r="A73" s="10" t="s">
        <v>63</v>
      </c>
      <c r="B73" s="33"/>
      <c r="C73" s="12">
        <f>C74</f>
        <v>15373.68</v>
      </c>
      <c r="D73" s="49"/>
      <c r="E73" s="49"/>
      <c r="F73" s="49"/>
      <c r="G73" s="49"/>
      <c r="H73" s="49"/>
      <c r="I73" s="49"/>
      <c r="J73" s="90">
        <f>J74</f>
        <v>0.2</v>
      </c>
    </row>
    <row r="74" spans="1:10" ht="51" customHeight="1" thickBot="1">
      <c r="A74" s="94" t="s">
        <v>140</v>
      </c>
      <c r="B74" s="136" t="s">
        <v>16</v>
      </c>
      <c r="C74" s="137">
        <f>C3*J74*12</f>
        <v>15373.68</v>
      </c>
      <c r="D74" s="18"/>
      <c r="E74" s="18"/>
      <c r="F74" s="18"/>
      <c r="G74" s="18"/>
      <c r="H74" s="18"/>
      <c r="I74" s="18"/>
      <c r="J74" s="139">
        <v>0.2</v>
      </c>
    </row>
    <row r="75" spans="1:10" ht="39" thickBot="1">
      <c r="A75" s="95" t="s">
        <v>166</v>
      </c>
      <c r="B75" s="136"/>
      <c r="C75" s="137"/>
      <c r="D75" s="28"/>
      <c r="E75" s="28"/>
      <c r="F75" s="28"/>
      <c r="G75" s="28"/>
      <c r="H75" s="28"/>
      <c r="I75" s="28"/>
      <c r="J75" s="139"/>
    </row>
    <row r="76" spans="1:10" ht="38.25">
      <c r="A76" s="22" t="s">
        <v>64</v>
      </c>
      <c r="B76" s="11"/>
      <c r="C76" s="44">
        <f>C77</f>
        <v>13836.311999999998</v>
      </c>
      <c r="D76" s="44"/>
      <c r="E76" s="44"/>
      <c r="F76" s="44"/>
      <c r="G76" s="44"/>
      <c r="H76" s="44"/>
      <c r="I76" s="44"/>
      <c r="J76" s="93">
        <f>J77</f>
        <v>0.18</v>
      </c>
    </row>
    <row r="77" spans="1:10" ht="77.25" customHeight="1" thickBot="1">
      <c r="A77" s="45" t="s">
        <v>65</v>
      </c>
      <c r="B77" s="136" t="s">
        <v>16</v>
      </c>
      <c r="C77" s="137">
        <f>C3*J77*12</f>
        <v>13836.311999999998</v>
      </c>
      <c r="D77" s="46"/>
      <c r="E77" s="46"/>
      <c r="F77" s="46"/>
      <c r="G77" s="46"/>
      <c r="H77" s="46"/>
      <c r="I77" s="46"/>
      <c r="J77" s="140">
        <v>0.18</v>
      </c>
    </row>
    <row r="78" spans="1:10" ht="56.25" customHeight="1" thickBot="1">
      <c r="A78" s="47" t="s">
        <v>66</v>
      </c>
      <c r="B78" s="136"/>
      <c r="C78" s="137"/>
      <c r="D78" s="31"/>
      <c r="E78" s="31"/>
      <c r="F78" s="31"/>
      <c r="G78" s="31"/>
      <c r="H78" s="31"/>
      <c r="I78" s="31"/>
      <c r="J78" s="140"/>
    </row>
    <row r="79" spans="1:10" ht="46.5" customHeight="1" thickBot="1">
      <c r="A79" s="135" t="s">
        <v>67</v>
      </c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 ht="38.25">
      <c r="A80" s="10" t="s">
        <v>130</v>
      </c>
      <c r="B80" s="33"/>
      <c r="C80" s="13">
        <f>C81</f>
        <v>3843.4200000000005</v>
      </c>
      <c r="D80" s="13"/>
      <c r="E80" s="13"/>
      <c r="F80" s="13"/>
      <c r="G80" s="13"/>
      <c r="H80" s="13"/>
      <c r="I80" s="13"/>
      <c r="J80" s="50">
        <f>J81</f>
        <v>0.05</v>
      </c>
    </row>
    <row r="81" spans="1:10" ht="26.25" thickBot="1">
      <c r="A81" s="45" t="s">
        <v>148</v>
      </c>
      <c r="B81" s="136" t="s">
        <v>16</v>
      </c>
      <c r="C81" s="137">
        <f>J81*12*C3</f>
        <v>3843.4200000000005</v>
      </c>
      <c r="D81" s="18"/>
      <c r="E81" s="18"/>
      <c r="F81" s="18"/>
      <c r="G81" s="18"/>
      <c r="H81" s="18"/>
      <c r="I81" s="18"/>
      <c r="J81" s="138">
        <v>0.05</v>
      </c>
    </row>
    <row r="82" spans="1:10" ht="26.25" thickBot="1">
      <c r="A82" s="45" t="s">
        <v>68</v>
      </c>
      <c r="B82" s="136"/>
      <c r="C82" s="137"/>
      <c r="D82" s="19"/>
      <c r="E82" s="19"/>
      <c r="F82" s="19"/>
      <c r="G82" s="19"/>
      <c r="H82" s="19"/>
      <c r="I82" s="19"/>
      <c r="J82" s="138"/>
    </row>
    <row r="83" spans="1:10" ht="39" thickBot="1">
      <c r="A83" s="47" t="s">
        <v>32</v>
      </c>
      <c r="B83" s="136"/>
      <c r="C83" s="137"/>
      <c r="D83" s="31"/>
      <c r="E83" s="31"/>
      <c r="F83" s="31"/>
      <c r="G83" s="31"/>
      <c r="H83" s="31"/>
      <c r="I83" s="31"/>
      <c r="J83" s="138"/>
    </row>
    <row r="84" spans="1:11" ht="38.25">
      <c r="A84" s="10" t="s">
        <v>131</v>
      </c>
      <c r="B84" s="33"/>
      <c r="C84" s="48">
        <f>C85</f>
        <v>59957.352</v>
      </c>
      <c r="D84" s="49"/>
      <c r="E84" s="49"/>
      <c r="F84" s="49"/>
      <c r="G84" s="49"/>
      <c r="H84" s="49"/>
      <c r="I84" s="49"/>
      <c r="J84" s="50">
        <f>J85</f>
        <v>0.78</v>
      </c>
      <c r="K84" s="111"/>
    </row>
    <row r="85" spans="1:10" ht="66" customHeight="1" thickBot="1">
      <c r="A85" s="45" t="s">
        <v>69</v>
      </c>
      <c r="B85" s="126" t="s">
        <v>141</v>
      </c>
      <c r="C85" s="126">
        <f>J85*C3*12</f>
        <v>59957.352</v>
      </c>
      <c r="D85" s="126" t="s">
        <v>70</v>
      </c>
      <c r="E85" s="126" t="s">
        <v>70</v>
      </c>
      <c r="F85" s="126" t="s">
        <v>70</v>
      </c>
      <c r="G85" s="126" t="s">
        <v>70</v>
      </c>
      <c r="H85" s="126" t="s">
        <v>70</v>
      </c>
      <c r="I85" s="126" t="s">
        <v>70</v>
      </c>
      <c r="J85" s="126">
        <v>0.78</v>
      </c>
    </row>
    <row r="86" spans="1:10" ht="51.75" thickBot="1">
      <c r="A86" s="45" t="s">
        <v>71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7" spans="1:10" ht="46.5" customHeight="1" thickBot="1">
      <c r="A87" s="45" t="s">
        <v>72</v>
      </c>
      <c r="B87" s="126"/>
      <c r="C87" s="126"/>
      <c r="D87" s="126"/>
      <c r="E87" s="126"/>
      <c r="F87" s="126"/>
      <c r="G87" s="126"/>
      <c r="H87" s="126"/>
      <c r="I87" s="126"/>
      <c r="J87" s="126"/>
    </row>
    <row r="88" spans="1:10" ht="36.75" customHeight="1" thickBot="1">
      <c r="A88" s="45" t="s">
        <v>73</v>
      </c>
      <c r="B88" s="126"/>
      <c r="C88" s="126"/>
      <c r="D88" s="126"/>
      <c r="E88" s="126"/>
      <c r="F88" s="126"/>
      <c r="G88" s="126"/>
      <c r="H88" s="126"/>
      <c r="I88" s="126"/>
      <c r="J88" s="126"/>
    </row>
    <row r="89" spans="1:10" ht="64.5" thickBot="1">
      <c r="A89" s="47" t="s">
        <v>74</v>
      </c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0" ht="38.25">
      <c r="A90" s="10" t="s">
        <v>132</v>
      </c>
      <c r="B90" s="11"/>
      <c r="C90" s="12">
        <f>C91</f>
        <v>119146.01999999999</v>
      </c>
      <c r="D90" s="13"/>
      <c r="E90" s="13"/>
      <c r="F90" s="13"/>
      <c r="G90" s="13"/>
      <c r="H90" s="13"/>
      <c r="I90" s="13"/>
      <c r="J90" s="50">
        <f>J91</f>
        <v>1.55</v>
      </c>
    </row>
    <row r="91" spans="1:10" ht="95.25" customHeight="1">
      <c r="A91" s="51" t="s">
        <v>175</v>
      </c>
      <c r="B91" s="130" t="s">
        <v>75</v>
      </c>
      <c r="C91" s="132">
        <f>C3*J91*12</f>
        <v>119146.01999999999</v>
      </c>
      <c r="D91" s="16"/>
      <c r="E91" s="16"/>
      <c r="F91" s="16"/>
      <c r="G91" s="16"/>
      <c r="H91" s="16"/>
      <c r="I91" s="16"/>
      <c r="J91" s="129">
        <v>1.55</v>
      </c>
    </row>
    <row r="92" spans="1:10" ht="60.75" customHeight="1">
      <c r="A92" s="45" t="s">
        <v>76</v>
      </c>
      <c r="B92" s="131"/>
      <c r="C92" s="133"/>
      <c r="D92" s="16"/>
      <c r="E92" s="16"/>
      <c r="F92" s="16"/>
      <c r="G92" s="16"/>
      <c r="H92" s="16"/>
      <c r="I92" s="16"/>
      <c r="J92" s="134"/>
    </row>
    <row r="93" spans="1:10" ht="45.75" customHeight="1">
      <c r="A93" s="45" t="s">
        <v>77</v>
      </c>
      <c r="B93" s="131"/>
      <c r="C93" s="133"/>
      <c r="D93" s="16"/>
      <c r="E93" s="16"/>
      <c r="F93" s="16"/>
      <c r="G93" s="16"/>
      <c r="H93" s="16"/>
      <c r="I93" s="16"/>
      <c r="J93" s="134"/>
    </row>
    <row r="94" spans="1:10" ht="38.25" customHeight="1">
      <c r="A94" s="45" t="s">
        <v>159</v>
      </c>
      <c r="B94" s="131"/>
      <c r="C94" s="133"/>
      <c r="D94" s="16"/>
      <c r="E94" s="16"/>
      <c r="F94" s="16"/>
      <c r="G94" s="16"/>
      <c r="H94" s="16"/>
      <c r="I94" s="16"/>
      <c r="J94" s="134"/>
    </row>
    <row r="95" spans="1:10" ht="51">
      <c r="A95" s="45" t="s">
        <v>78</v>
      </c>
      <c r="B95" s="131"/>
      <c r="C95" s="133"/>
      <c r="D95" s="16"/>
      <c r="E95" s="16"/>
      <c r="F95" s="16"/>
      <c r="G95" s="16"/>
      <c r="H95" s="16"/>
      <c r="I95" s="16"/>
      <c r="J95" s="134"/>
    </row>
    <row r="96" spans="1:10" ht="38.25">
      <c r="A96" s="45" t="s">
        <v>79</v>
      </c>
      <c r="B96" s="131"/>
      <c r="C96" s="133"/>
      <c r="D96" s="16"/>
      <c r="E96" s="16"/>
      <c r="F96" s="16"/>
      <c r="G96" s="16"/>
      <c r="H96" s="16"/>
      <c r="I96" s="16"/>
      <c r="J96" s="134"/>
    </row>
    <row r="97" spans="1:10" ht="38.25">
      <c r="A97" s="45" t="s">
        <v>80</v>
      </c>
      <c r="B97" s="131"/>
      <c r="C97" s="133"/>
      <c r="D97" s="16"/>
      <c r="E97" s="16"/>
      <c r="F97" s="16"/>
      <c r="G97" s="16"/>
      <c r="H97" s="16"/>
      <c r="I97" s="16"/>
      <c r="J97" s="134"/>
    </row>
    <row r="98" spans="1:10" ht="25.5">
      <c r="A98" s="45" t="s">
        <v>81</v>
      </c>
      <c r="B98" s="131"/>
      <c r="C98" s="133"/>
      <c r="D98" s="16"/>
      <c r="E98" s="16"/>
      <c r="F98" s="16"/>
      <c r="G98" s="16"/>
      <c r="H98" s="16"/>
      <c r="I98" s="16"/>
      <c r="J98" s="134"/>
    </row>
    <row r="99" spans="1:10" ht="12.75">
      <c r="A99" s="118" t="s">
        <v>82</v>
      </c>
      <c r="B99" s="131"/>
      <c r="C99" s="133"/>
      <c r="D99" s="16"/>
      <c r="E99" s="16"/>
      <c r="F99" s="16"/>
      <c r="G99" s="16"/>
      <c r="H99" s="16"/>
      <c r="I99" s="16"/>
      <c r="J99" s="134"/>
    </row>
    <row r="100" spans="1:10" ht="26.25" thickBot="1">
      <c r="A100" s="52" t="s">
        <v>83</v>
      </c>
      <c r="B100" s="131"/>
      <c r="C100" s="133"/>
      <c r="D100" s="16"/>
      <c r="E100" s="16"/>
      <c r="F100" s="16"/>
      <c r="G100" s="16"/>
      <c r="H100" s="16"/>
      <c r="I100" s="16"/>
      <c r="J100" s="134"/>
    </row>
    <row r="101" spans="1:10" ht="38.25">
      <c r="A101" s="10" t="s">
        <v>133</v>
      </c>
      <c r="B101" s="33"/>
      <c r="C101" s="12">
        <f>SUM(C102:C105)</f>
        <v>126832.86</v>
      </c>
      <c r="D101" s="13"/>
      <c r="E101" s="13"/>
      <c r="F101" s="13"/>
      <c r="G101" s="13"/>
      <c r="H101" s="13"/>
      <c r="I101" s="13"/>
      <c r="J101" s="50">
        <f>SUM(J102:J105)</f>
        <v>1.65</v>
      </c>
    </row>
    <row r="102" spans="1:15" ht="38.25">
      <c r="A102" s="45" t="s">
        <v>84</v>
      </c>
      <c r="B102" s="15" t="s">
        <v>52</v>
      </c>
      <c r="C102" s="16">
        <f>C3*J102*12</f>
        <v>30747.36</v>
      </c>
      <c r="D102" s="46" t="e">
        <f>#REF!+#REF!+#REF!+#REF!</f>
        <v>#REF!</v>
      </c>
      <c r="E102" s="46" t="e">
        <f>#REF!+#REF!+#REF!+#REF!</f>
        <v>#REF!</v>
      </c>
      <c r="F102" s="46" t="e">
        <f>#REF!+#REF!+#REF!+#REF!</f>
        <v>#REF!</v>
      </c>
      <c r="G102" s="46" t="e">
        <f>#REF!+#REF!+#REF!+#REF!</f>
        <v>#REF!</v>
      </c>
      <c r="H102" s="46" t="e">
        <f>#REF!+#REF!+#REF!+#REF!</f>
        <v>#REF!</v>
      </c>
      <c r="I102" s="46" t="e">
        <f>#REF!+#REF!+#REF!+#REF!</f>
        <v>#REF!</v>
      </c>
      <c r="J102" s="53">
        <v>0.4</v>
      </c>
      <c r="L102" s="38"/>
      <c r="M102" s="38"/>
      <c r="O102" s="38"/>
    </row>
    <row r="103" spans="1:15" ht="12.75">
      <c r="A103" s="45" t="s">
        <v>85</v>
      </c>
      <c r="B103" s="15" t="s">
        <v>52</v>
      </c>
      <c r="C103" s="16">
        <f>C3*J103*12</f>
        <v>19217.1</v>
      </c>
      <c r="D103" s="46" t="e">
        <f>#REF!</f>
        <v>#REF!</v>
      </c>
      <c r="E103" s="46" t="e">
        <f>#REF!</f>
        <v>#REF!</v>
      </c>
      <c r="F103" s="46" t="e">
        <f>#REF!+#REF!+#REF!+#REF!+#REF!+#REF!+#REF!+#REF!</f>
        <v>#REF!</v>
      </c>
      <c r="G103" s="46" t="e">
        <f>#REF!</f>
        <v>#REF!</v>
      </c>
      <c r="H103" s="46" t="e">
        <f>#REF!</f>
        <v>#REF!</v>
      </c>
      <c r="I103" s="46" t="e">
        <f>#REF!</f>
        <v>#REF!</v>
      </c>
      <c r="J103" s="53">
        <v>0.25</v>
      </c>
      <c r="L103" s="38"/>
      <c r="M103" s="54"/>
      <c r="O103" s="38"/>
    </row>
    <row r="104" spans="1:15" ht="12.75">
      <c r="A104" s="45" t="s">
        <v>86</v>
      </c>
      <c r="B104" s="15" t="s">
        <v>52</v>
      </c>
      <c r="C104" s="16">
        <f>C3*J104*12</f>
        <v>30747.36</v>
      </c>
      <c r="D104" s="46" t="e">
        <f>#REF!</f>
        <v>#REF!</v>
      </c>
      <c r="E104" s="46" t="e">
        <f>#REF!</f>
        <v>#REF!</v>
      </c>
      <c r="F104" s="46" t="e">
        <f>#REF!</f>
        <v>#REF!</v>
      </c>
      <c r="G104" s="46" t="e">
        <f>#REF!</f>
        <v>#REF!</v>
      </c>
      <c r="H104" s="46" t="e">
        <f>#REF!</f>
        <v>#REF!</v>
      </c>
      <c r="I104" s="46" t="e">
        <f>#REF!</f>
        <v>#REF!</v>
      </c>
      <c r="J104" s="53">
        <v>0.4</v>
      </c>
      <c r="L104" s="38"/>
      <c r="M104" s="54"/>
      <c r="O104" s="38"/>
    </row>
    <row r="105" spans="1:15" ht="26.25" thickBot="1">
      <c r="A105" s="47" t="s">
        <v>87</v>
      </c>
      <c r="B105" s="15" t="s">
        <v>47</v>
      </c>
      <c r="C105" s="16">
        <f>C3*J105*12</f>
        <v>46121.03999999999</v>
      </c>
      <c r="D105" s="46" t="e">
        <f>#REF!</f>
        <v>#REF!</v>
      </c>
      <c r="E105" s="46" t="e">
        <f>#REF!</f>
        <v>#REF!</v>
      </c>
      <c r="F105" s="46" t="e">
        <f>#REF!</f>
        <v>#REF!</v>
      </c>
      <c r="G105" s="46" t="e">
        <f>#REF!</f>
        <v>#REF!</v>
      </c>
      <c r="H105" s="46" t="e">
        <f>#REF!</f>
        <v>#REF!</v>
      </c>
      <c r="I105" s="46" t="e">
        <f>#REF!</f>
        <v>#REF!</v>
      </c>
      <c r="J105" s="53">
        <v>0.6</v>
      </c>
      <c r="L105" s="38"/>
      <c r="M105" s="38"/>
      <c r="O105" s="38"/>
    </row>
    <row r="106" spans="1:10" ht="38.25">
      <c r="A106" s="10" t="s">
        <v>134</v>
      </c>
      <c r="B106" s="32"/>
      <c r="C106" s="55">
        <f>SUM(C108:C111)</f>
        <v>151430.74800000002</v>
      </c>
      <c r="D106" s="44"/>
      <c r="E106" s="44"/>
      <c r="F106" s="44"/>
      <c r="G106" s="44"/>
      <c r="H106" s="44"/>
      <c r="I106" s="44"/>
      <c r="J106" s="91">
        <f>SUM(J108:J111)</f>
        <v>1.9699999999999998</v>
      </c>
    </row>
    <row r="107" spans="1:10" ht="60.75" customHeight="1">
      <c r="A107" s="97" t="s">
        <v>167</v>
      </c>
      <c r="B107" s="98" t="s">
        <v>144</v>
      </c>
      <c r="C107" s="40" t="s">
        <v>93</v>
      </c>
      <c r="D107" s="40" t="s">
        <v>93</v>
      </c>
      <c r="E107" s="40" t="s">
        <v>93</v>
      </c>
      <c r="F107" s="40" t="s">
        <v>93</v>
      </c>
      <c r="G107" s="40" t="s">
        <v>93</v>
      </c>
      <c r="H107" s="40" t="s">
        <v>93</v>
      </c>
      <c r="I107" s="40" t="s">
        <v>93</v>
      </c>
      <c r="J107" s="40" t="s">
        <v>93</v>
      </c>
    </row>
    <row r="108" spans="1:15" ht="113.25" customHeight="1">
      <c r="A108" s="45" t="s">
        <v>145</v>
      </c>
      <c r="B108" s="15" t="s">
        <v>88</v>
      </c>
      <c r="C108" s="16">
        <f>C3*J108*12</f>
        <v>53807.88</v>
      </c>
      <c r="D108" s="46" t="e">
        <f>#REF!</f>
        <v>#REF!</v>
      </c>
      <c r="E108" s="46" t="e">
        <f>#REF!</f>
        <v>#REF!</v>
      </c>
      <c r="F108" s="46" t="e">
        <f>#REF!</f>
        <v>#REF!</v>
      </c>
      <c r="G108" s="46" t="e">
        <f>#REF!</f>
        <v>#REF!</v>
      </c>
      <c r="H108" s="46" t="e">
        <f>#REF!</f>
        <v>#REF!</v>
      </c>
      <c r="I108" s="46" t="e">
        <f>#REF!</f>
        <v>#REF!</v>
      </c>
      <c r="J108" s="53">
        <v>0.7</v>
      </c>
      <c r="L108" s="38"/>
      <c r="M108" s="38"/>
      <c r="O108" s="38"/>
    </row>
    <row r="109" spans="1:15" ht="25.5">
      <c r="A109" s="45" t="s">
        <v>89</v>
      </c>
      <c r="B109" s="15" t="s">
        <v>90</v>
      </c>
      <c r="C109" s="16">
        <f>C3*J109*12</f>
        <v>47658.407999999996</v>
      </c>
      <c r="D109" s="46" t="e">
        <f>#REF!</f>
        <v>#REF!</v>
      </c>
      <c r="E109" s="46" t="e">
        <f>#REF!</f>
        <v>#REF!</v>
      </c>
      <c r="F109" s="46" t="e">
        <f>#REF!</f>
        <v>#REF!</v>
      </c>
      <c r="G109" s="46" t="e">
        <f>#REF!</f>
        <v>#REF!</v>
      </c>
      <c r="H109" s="46" t="e">
        <f>#REF!</f>
        <v>#REF!</v>
      </c>
      <c r="I109" s="46" t="e">
        <f>#REF!</f>
        <v>#REF!</v>
      </c>
      <c r="J109" s="53">
        <v>0.62</v>
      </c>
      <c r="L109" s="38"/>
      <c r="M109" s="38"/>
      <c r="O109" s="38"/>
    </row>
    <row r="110" spans="1:10" ht="71.25" customHeight="1">
      <c r="A110" s="114" t="s">
        <v>160</v>
      </c>
      <c r="B110" s="15" t="s">
        <v>91</v>
      </c>
      <c r="C110" s="16">
        <f>C3*J110*12</f>
        <v>38434.2</v>
      </c>
      <c r="D110" s="46"/>
      <c r="E110" s="46"/>
      <c r="F110" s="46"/>
      <c r="G110" s="46"/>
      <c r="H110" s="46"/>
      <c r="I110" s="46"/>
      <c r="J110" s="53">
        <v>0.5</v>
      </c>
    </row>
    <row r="111" spans="1:10" ht="39" thickBot="1">
      <c r="A111" s="115" t="s">
        <v>161</v>
      </c>
      <c r="B111" s="25" t="s">
        <v>88</v>
      </c>
      <c r="C111" s="26">
        <f>C3*J111*12</f>
        <v>11530.259999999998</v>
      </c>
      <c r="D111" s="31"/>
      <c r="E111" s="31"/>
      <c r="F111" s="31"/>
      <c r="G111" s="31"/>
      <c r="H111" s="31"/>
      <c r="I111" s="31"/>
      <c r="J111" s="35">
        <v>0.15</v>
      </c>
    </row>
    <row r="112" spans="1:10" ht="26.25" thickBot="1">
      <c r="A112" s="116" t="s">
        <v>162</v>
      </c>
      <c r="B112" s="43"/>
      <c r="C112" s="112"/>
      <c r="D112" s="18"/>
      <c r="E112" s="18"/>
      <c r="F112" s="18"/>
      <c r="G112" s="18"/>
      <c r="H112" s="18"/>
      <c r="I112" s="18"/>
      <c r="J112" s="113"/>
    </row>
    <row r="113" spans="1:10" ht="38.25">
      <c r="A113" s="10" t="s">
        <v>135</v>
      </c>
      <c r="B113" s="65"/>
      <c r="C113" s="48"/>
      <c r="D113" s="49"/>
      <c r="E113" s="49"/>
      <c r="F113" s="49"/>
      <c r="G113" s="49"/>
      <c r="H113" s="49"/>
      <c r="I113" s="49"/>
      <c r="J113" s="68"/>
    </row>
    <row r="114" spans="1:10" ht="38.25">
      <c r="A114" s="102" t="s">
        <v>149</v>
      </c>
      <c r="B114" s="141" t="s">
        <v>151</v>
      </c>
      <c r="C114" s="144" t="s">
        <v>93</v>
      </c>
      <c r="D114" s="103"/>
      <c r="E114" s="103"/>
      <c r="F114" s="103"/>
      <c r="G114" s="103"/>
      <c r="H114" s="103"/>
      <c r="I114" s="103"/>
      <c r="J114" s="144" t="s">
        <v>93</v>
      </c>
    </row>
    <row r="115" spans="1:10" ht="38.25">
      <c r="A115" s="102" t="s">
        <v>158</v>
      </c>
      <c r="B115" s="142"/>
      <c r="C115" s="144"/>
      <c r="D115" s="103"/>
      <c r="E115" s="103"/>
      <c r="F115" s="103"/>
      <c r="G115" s="103"/>
      <c r="H115" s="103"/>
      <c r="I115" s="103"/>
      <c r="J115" s="144"/>
    </row>
    <row r="116" spans="1:10" ht="63.75">
      <c r="A116" s="102" t="s">
        <v>150</v>
      </c>
      <c r="B116" s="143"/>
      <c r="C116" s="144"/>
      <c r="D116" s="103"/>
      <c r="E116" s="103"/>
      <c r="F116" s="103"/>
      <c r="G116" s="103"/>
      <c r="H116" s="103"/>
      <c r="I116" s="103"/>
      <c r="J116" s="144"/>
    </row>
    <row r="117" spans="1:10" ht="25.5" customHeight="1" thickBot="1">
      <c r="A117" s="45" t="s">
        <v>92</v>
      </c>
      <c r="B117" s="125" t="s">
        <v>52</v>
      </c>
      <c r="C117" s="125" t="s">
        <v>93</v>
      </c>
      <c r="D117" s="125" t="s">
        <v>93</v>
      </c>
      <c r="E117" s="125" t="s">
        <v>93</v>
      </c>
      <c r="F117" s="125" t="s">
        <v>93</v>
      </c>
      <c r="G117" s="125" t="s">
        <v>93</v>
      </c>
      <c r="H117" s="125" t="s">
        <v>93</v>
      </c>
      <c r="I117" s="125" t="s">
        <v>93</v>
      </c>
      <c r="J117" s="125" t="s">
        <v>93</v>
      </c>
    </row>
    <row r="118" spans="1:10" ht="26.25" thickBot="1">
      <c r="A118" s="45" t="s">
        <v>94</v>
      </c>
      <c r="B118" s="126"/>
      <c r="C118" s="126"/>
      <c r="D118" s="126"/>
      <c r="E118" s="126"/>
      <c r="F118" s="126"/>
      <c r="G118" s="126"/>
      <c r="H118" s="126"/>
      <c r="I118" s="126"/>
      <c r="J118" s="126"/>
    </row>
    <row r="119" spans="1:10" ht="51.75" thickBot="1">
      <c r="A119" s="47" t="s">
        <v>95</v>
      </c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ht="25.5">
      <c r="A120" s="10" t="s">
        <v>136</v>
      </c>
      <c r="B120" s="11"/>
      <c r="C120" s="12"/>
      <c r="D120" s="13"/>
      <c r="E120" s="13"/>
      <c r="F120" s="13"/>
      <c r="G120" s="13"/>
      <c r="H120" s="13"/>
      <c r="I120" s="13"/>
      <c r="J120" s="50"/>
    </row>
    <row r="121" spans="1:10" ht="25.5" customHeight="1" thickBot="1">
      <c r="A121" s="45" t="s">
        <v>96</v>
      </c>
      <c r="B121" s="126" t="s">
        <v>93</v>
      </c>
      <c r="C121" s="126" t="s">
        <v>93</v>
      </c>
      <c r="D121" s="126" t="s">
        <v>93</v>
      </c>
      <c r="E121" s="126" t="s">
        <v>93</v>
      </c>
      <c r="F121" s="126" t="s">
        <v>93</v>
      </c>
      <c r="G121" s="126" t="s">
        <v>93</v>
      </c>
      <c r="H121" s="126" t="s">
        <v>93</v>
      </c>
      <c r="I121" s="126" t="s">
        <v>93</v>
      </c>
      <c r="J121" s="126" t="s">
        <v>93</v>
      </c>
    </row>
    <row r="122" spans="1:10" ht="26.25" thickBot="1">
      <c r="A122" s="45" t="s">
        <v>97</v>
      </c>
      <c r="B122" s="126"/>
      <c r="C122" s="126"/>
      <c r="D122" s="126"/>
      <c r="E122" s="126"/>
      <c r="F122" s="126"/>
      <c r="G122" s="126"/>
      <c r="H122" s="126"/>
      <c r="I122" s="126"/>
      <c r="J122" s="126"/>
    </row>
    <row r="123" spans="1:10" ht="26.25" thickBot="1">
      <c r="A123" s="45" t="s">
        <v>98</v>
      </c>
      <c r="B123" s="126"/>
      <c r="C123" s="126"/>
      <c r="D123" s="126"/>
      <c r="E123" s="126"/>
      <c r="F123" s="126"/>
      <c r="G123" s="126"/>
      <c r="H123" s="126"/>
      <c r="I123" s="126"/>
      <c r="J123" s="126"/>
    </row>
    <row r="124" spans="1:10" ht="26.25" thickBot="1">
      <c r="A124" s="47" t="s">
        <v>99</v>
      </c>
      <c r="B124" s="126"/>
      <c r="C124" s="126"/>
      <c r="D124" s="126"/>
      <c r="E124" s="126"/>
      <c r="F124" s="126"/>
      <c r="G124" s="126"/>
      <c r="H124" s="126"/>
      <c r="I124" s="126"/>
      <c r="J124" s="126"/>
    </row>
    <row r="125" spans="1:10" ht="15.75" thickBot="1">
      <c r="A125" s="128" t="s">
        <v>100</v>
      </c>
      <c r="B125" s="128"/>
      <c r="C125" s="128"/>
      <c r="D125" s="128"/>
      <c r="E125" s="128"/>
      <c r="F125" s="128"/>
      <c r="G125" s="128"/>
      <c r="H125" s="128"/>
      <c r="I125" s="128"/>
      <c r="J125" s="128"/>
    </row>
    <row r="126" spans="1:10" ht="25.5">
      <c r="A126" s="10" t="s">
        <v>137</v>
      </c>
      <c r="B126" s="11"/>
      <c r="C126" s="12">
        <f>SUM(C127:C132)</f>
        <v>276726.24</v>
      </c>
      <c r="D126" s="13"/>
      <c r="E126" s="13"/>
      <c r="F126" s="13"/>
      <c r="G126" s="13"/>
      <c r="H126" s="13"/>
      <c r="I126" s="13"/>
      <c r="J126" s="89">
        <f>SUM(J127:J132)</f>
        <v>3.6000000000000005</v>
      </c>
    </row>
    <row r="127" spans="1:15" ht="35.25" customHeight="1">
      <c r="A127" s="14" t="s">
        <v>154</v>
      </c>
      <c r="B127" s="16" t="s">
        <v>101</v>
      </c>
      <c r="C127" s="16">
        <f>C3*J127*12</f>
        <v>123758.124</v>
      </c>
      <c r="D127" s="46" t="e">
        <f>#REF!+#REF!+#REF!+#REF!+#REF!+#REF!+#REF!+#REF!</f>
        <v>#REF!</v>
      </c>
      <c r="E127" s="46" t="e">
        <f>#REF!+#REF!+#REF!+#REF!+#REF!+#REF!+#REF!+#REF!</f>
        <v>#REF!</v>
      </c>
      <c r="F127" s="46" t="e">
        <f>#REF!+#REF!+#REF!+#REF!+#REF!+#REF!+#REF!+#REF!</f>
        <v>#REF!</v>
      </c>
      <c r="G127" s="46" t="e">
        <f>#REF!+#REF!+#REF!+#REF!+#REF!+#REF!+#REF!+#REF!</f>
        <v>#REF!</v>
      </c>
      <c r="H127" s="46" t="e">
        <f>#REF!+#REF!+#REF!+#REF!+#REF!+#REF!+#REF!+#REF!</f>
        <v>#REF!</v>
      </c>
      <c r="I127" s="46" t="e">
        <f>#REF!+#REF!+#REF!+#REF!+#REF!+#REF!+#REF!+#REF!</f>
        <v>#REF!</v>
      </c>
      <c r="J127" s="53">
        <v>1.61</v>
      </c>
      <c r="L127" s="38"/>
      <c r="M127" s="38"/>
      <c r="O127" s="38"/>
    </row>
    <row r="128" spans="1:15" ht="25.5">
      <c r="A128" s="45" t="s">
        <v>102</v>
      </c>
      <c r="B128" s="15" t="s">
        <v>103</v>
      </c>
      <c r="C128" s="16">
        <f>C3*J128*12</f>
        <v>86861.29199999999</v>
      </c>
      <c r="D128" s="46" t="e">
        <f>#REF!+#REF!+#REF!+#REF!+#REF!+#REF!</f>
        <v>#REF!</v>
      </c>
      <c r="E128" s="46" t="e">
        <f>#REF!+#REF!+#REF!+#REF!+#REF!+#REF!</f>
        <v>#REF!</v>
      </c>
      <c r="F128" s="46" t="e">
        <f>#REF!+#REF!+#REF!+#REF!+#REF!+#REF!+#REF!+#REF!+#REF!+#REF!+#REF!+#REF!+#REF!+#REF!+#REF!+#REF!+#REF!+#REF!</f>
        <v>#REF!</v>
      </c>
      <c r="G128" s="46" t="e">
        <f>#REF!+#REF!+#REF!+#REF!+#REF!+#REF!</f>
        <v>#REF!</v>
      </c>
      <c r="H128" s="46" t="e">
        <f>#REF!+#REF!+#REF!+#REF!+#REF!+#REF!</f>
        <v>#REF!</v>
      </c>
      <c r="I128" s="46" t="e">
        <f>#REF!+#REF!+#REF!+#REF!+#REF!+#REF!</f>
        <v>#REF!</v>
      </c>
      <c r="J128" s="53">
        <v>1.13</v>
      </c>
      <c r="L128" s="38"/>
      <c r="M128" s="38"/>
      <c r="O128" s="38"/>
    </row>
    <row r="129" spans="1:15" ht="38.25">
      <c r="A129" s="14" t="s">
        <v>155</v>
      </c>
      <c r="B129" s="15" t="s">
        <v>47</v>
      </c>
      <c r="C129" s="16">
        <f>C3*J129*12</f>
        <v>7686.84</v>
      </c>
      <c r="D129" s="46" t="e">
        <f>#REF!+#REF!</f>
        <v>#REF!</v>
      </c>
      <c r="E129" s="46" t="e">
        <f>#REF!+#REF!</f>
        <v>#REF!</v>
      </c>
      <c r="F129" s="46" t="e">
        <f>#REF!+#REF!+#REF!+#REF!+#REF!+#REF!+#REF!+#REF!</f>
        <v>#REF!</v>
      </c>
      <c r="G129" s="46" t="e">
        <f>#REF!+#REF!</f>
        <v>#REF!</v>
      </c>
      <c r="H129" s="46" t="e">
        <f>#REF!+#REF!</f>
        <v>#REF!</v>
      </c>
      <c r="I129" s="46" t="e">
        <f>#REF!+#REF!</f>
        <v>#REF!</v>
      </c>
      <c r="J129" s="53">
        <v>0.1</v>
      </c>
      <c r="L129" s="38"/>
      <c r="M129" s="38"/>
      <c r="O129" s="38"/>
    </row>
    <row r="130" spans="1:15" ht="12.75">
      <c r="A130" s="14" t="s">
        <v>104</v>
      </c>
      <c r="B130" s="15" t="s">
        <v>176</v>
      </c>
      <c r="C130" s="16">
        <f>C3*J130*12</f>
        <v>30747.36</v>
      </c>
      <c r="D130" s="46" t="e">
        <f>#REF!+#REF!</f>
        <v>#REF!</v>
      </c>
      <c r="E130" s="46" t="e">
        <f>#REF!+#REF!</f>
        <v>#REF!</v>
      </c>
      <c r="F130" s="46" t="e">
        <f>#REF!+#REF!+#REF!+#REF!+#REF!+#REF!+#REF!+#REF!+#REF!+#REF!</f>
        <v>#REF!</v>
      </c>
      <c r="G130" s="46" t="e">
        <f>#REF!+#REF!</f>
        <v>#REF!</v>
      </c>
      <c r="H130" s="46" t="e">
        <f>#REF!+#REF!</f>
        <v>#REF!</v>
      </c>
      <c r="I130" s="46" t="e">
        <f>#REF!+#REF!</f>
        <v>#REF!</v>
      </c>
      <c r="J130" s="53">
        <v>0.4</v>
      </c>
      <c r="L130" s="38"/>
      <c r="M130" s="38"/>
      <c r="O130" s="38"/>
    </row>
    <row r="131" spans="1:15" ht="28.5" customHeight="1">
      <c r="A131" s="14" t="s">
        <v>168</v>
      </c>
      <c r="B131" s="16" t="s">
        <v>101</v>
      </c>
      <c r="C131" s="16">
        <f>C3*J131*12</f>
        <v>21523.152000000002</v>
      </c>
      <c r="D131" s="46" t="e">
        <f>#REF!</f>
        <v>#REF!</v>
      </c>
      <c r="E131" s="46" t="e">
        <f>#REF!</f>
        <v>#REF!</v>
      </c>
      <c r="F131" s="46" t="e">
        <f>#REF!</f>
        <v>#REF!</v>
      </c>
      <c r="G131" s="46" t="e">
        <f>#REF!</f>
        <v>#REF!</v>
      </c>
      <c r="H131" s="46" t="e">
        <f>#REF!</f>
        <v>#REF!</v>
      </c>
      <c r="I131" s="46" t="e">
        <f>#REF!</f>
        <v>#REF!</v>
      </c>
      <c r="J131" s="53">
        <v>0.28</v>
      </c>
      <c r="L131" s="38"/>
      <c r="M131" s="38"/>
      <c r="O131" s="38"/>
    </row>
    <row r="132" spans="1:10" ht="57" customHeight="1" thickBot="1">
      <c r="A132" s="30" t="s">
        <v>169</v>
      </c>
      <c r="B132" s="15" t="s">
        <v>91</v>
      </c>
      <c r="C132" s="16">
        <f>C3*J132*12</f>
        <v>6149.472</v>
      </c>
      <c r="D132" s="87" t="s">
        <v>70</v>
      </c>
      <c r="E132" s="87" t="s">
        <v>70</v>
      </c>
      <c r="F132" s="87" t="s">
        <v>70</v>
      </c>
      <c r="G132" s="87" t="s">
        <v>70</v>
      </c>
      <c r="H132" s="87" t="s">
        <v>70</v>
      </c>
      <c r="I132" s="87" t="s">
        <v>70</v>
      </c>
      <c r="J132" s="53">
        <v>0.08</v>
      </c>
    </row>
    <row r="133" spans="1:11" ht="76.5">
      <c r="A133" s="10" t="s">
        <v>138</v>
      </c>
      <c r="B133" s="11"/>
      <c r="C133" s="13">
        <f>SUM(C134:C138)</f>
        <v>93010.76399999998</v>
      </c>
      <c r="D133" s="13"/>
      <c r="E133" s="13"/>
      <c r="F133" s="13"/>
      <c r="G133" s="13"/>
      <c r="H133" s="13"/>
      <c r="I133" s="13"/>
      <c r="J133" s="50">
        <f>SUM(J134:J138)</f>
        <v>1.21</v>
      </c>
      <c r="K133" s="111"/>
    </row>
    <row r="134" spans="1:15" ht="22.5" customHeight="1">
      <c r="A134" s="14" t="s">
        <v>170</v>
      </c>
      <c r="B134" s="39" t="s">
        <v>105</v>
      </c>
      <c r="C134" s="16">
        <f>C3*J134*12</f>
        <v>16911.048</v>
      </c>
      <c r="D134" s="46" t="e">
        <f>#REF!</f>
        <v>#REF!</v>
      </c>
      <c r="E134" s="46" t="e">
        <f>#REF!</f>
        <v>#REF!</v>
      </c>
      <c r="F134" s="46" t="e">
        <f>#REF!</f>
        <v>#REF!</v>
      </c>
      <c r="G134" s="46" t="e">
        <f>#REF!</f>
        <v>#REF!</v>
      </c>
      <c r="H134" s="46" t="e">
        <f>#REF!</f>
        <v>#REF!</v>
      </c>
      <c r="I134" s="46" t="e">
        <f>#REF!</f>
        <v>#REF!</v>
      </c>
      <c r="J134" s="53">
        <v>0.22</v>
      </c>
      <c r="L134" s="38"/>
      <c r="M134" s="38"/>
      <c r="O134" s="38"/>
    </row>
    <row r="135" spans="1:15" ht="56.25" customHeight="1">
      <c r="A135" s="14" t="s">
        <v>171</v>
      </c>
      <c r="B135" s="39" t="s">
        <v>106</v>
      </c>
      <c r="C135" s="16">
        <f>C3*J135*12</f>
        <v>27672.623999999996</v>
      </c>
      <c r="D135" s="19" t="e">
        <f>#REF!+#REF!+#REF!+#REF!+#REF!+#REF!+#REF!</f>
        <v>#REF!</v>
      </c>
      <c r="E135" s="19" t="e">
        <f>#REF!+#REF!+#REF!+#REF!+#REF!+#REF!+#REF!</f>
        <v>#REF!</v>
      </c>
      <c r="F135" s="19" t="e">
        <f>#REF!+#REF!+#REF!+#REF!+#REF!+#REF!+#REF!</f>
        <v>#REF!</v>
      </c>
      <c r="G135" s="19" t="e">
        <f>#REF!+#REF!+#REF!+#REF!+#REF!+#REF!+#REF!</f>
        <v>#REF!</v>
      </c>
      <c r="H135" s="19" t="e">
        <f>#REF!+#REF!+#REF!+#REF!+#REF!+#REF!+#REF!</f>
        <v>#REF!</v>
      </c>
      <c r="I135" s="19" t="e">
        <f>#REF!+#REF!+#REF!+#REF!+#REF!+#REF!+#REF!</f>
        <v>#REF!</v>
      </c>
      <c r="J135" s="41">
        <v>0.36</v>
      </c>
      <c r="L135" s="38"/>
      <c r="M135" s="38"/>
      <c r="O135" s="38"/>
    </row>
    <row r="136" spans="1:15" ht="25.5">
      <c r="A136" s="14" t="s">
        <v>156</v>
      </c>
      <c r="B136" s="39" t="s">
        <v>91</v>
      </c>
      <c r="C136" s="16">
        <f>C3*J136*12</f>
        <v>7686.84</v>
      </c>
      <c r="D136" s="19" t="e">
        <f>#REF!</f>
        <v>#REF!</v>
      </c>
      <c r="E136" s="19" t="e">
        <f>#REF!</f>
        <v>#REF!</v>
      </c>
      <c r="F136" s="19" t="e">
        <f>#REF!</f>
        <v>#REF!</v>
      </c>
      <c r="G136" s="19" t="e">
        <f>#REF!</f>
        <v>#REF!</v>
      </c>
      <c r="H136" s="19" t="e">
        <f>#REF!</f>
        <v>#REF!</v>
      </c>
      <c r="I136" s="19" t="e">
        <f>#REF!</f>
        <v>#REF!</v>
      </c>
      <c r="J136" s="41">
        <v>0.1</v>
      </c>
      <c r="L136" s="38"/>
      <c r="M136" s="38"/>
      <c r="O136" s="38"/>
    </row>
    <row r="137" spans="1:15" ht="58.5" customHeight="1">
      <c r="A137" s="14" t="s">
        <v>107</v>
      </c>
      <c r="B137" s="39" t="s">
        <v>108</v>
      </c>
      <c r="C137" s="16">
        <f>C3*J137*12</f>
        <v>34590.78</v>
      </c>
      <c r="D137" s="46" t="e">
        <f>#REF!+#REF!</f>
        <v>#REF!</v>
      </c>
      <c r="E137" s="46" t="e">
        <f>#REF!+#REF!</f>
        <v>#REF!</v>
      </c>
      <c r="F137" s="46" t="e">
        <f>#REF!+#REF!</f>
        <v>#REF!</v>
      </c>
      <c r="G137" s="46" t="e">
        <f>#REF!+#REF!</f>
        <v>#REF!</v>
      </c>
      <c r="H137" s="46" t="e">
        <f>#REF!+#REF!</f>
        <v>#REF!</v>
      </c>
      <c r="I137" s="46" t="e">
        <f>#REF!+#REF!</f>
        <v>#REF!</v>
      </c>
      <c r="J137" s="53">
        <v>0.45</v>
      </c>
      <c r="L137" s="38"/>
      <c r="M137" s="38"/>
      <c r="O137" s="38"/>
    </row>
    <row r="138" spans="1:15" ht="58.5" customHeight="1">
      <c r="A138" s="24" t="s">
        <v>172</v>
      </c>
      <c r="B138" s="106" t="s">
        <v>108</v>
      </c>
      <c r="C138" s="104">
        <f>C3*J138*12</f>
        <v>6149.472</v>
      </c>
      <c r="D138" s="17" t="e">
        <f>#REF!+#REF!+#REF!+#REF!+#REF!+#REF!+#REF!+#REF!</f>
        <v>#REF!</v>
      </c>
      <c r="E138" s="17" t="e">
        <f>#REF!+#REF!+#REF!+#REF!+#REF!+#REF!+#REF!+#REF!</f>
        <v>#REF!</v>
      </c>
      <c r="F138" s="17" t="e">
        <f>#REF!+#REF!+#REF!+#REF!+#REF!+#REF!+#REF!+#REF!</f>
        <v>#REF!</v>
      </c>
      <c r="G138" s="17" t="e">
        <f>#REF!+#REF!+#REF!+#REF!+#REF!+#REF!+#REF!+#REF!</f>
        <v>#REF!</v>
      </c>
      <c r="H138" s="17" t="e">
        <f>#REF!+#REF!+#REF!+#REF!+#REF!+#REF!+#REF!+#REF!</f>
        <v>#REF!</v>
      </c>
      <c r="I138" s="17" t="e">
        <f>#REF!+#REF!+#REF!+#REF!+#REF!+#REF!+#REF!+#REF!</f>
        <v>#REF!</v>
      </c>
      <c r="J138" s="105">
        <v>0.08</v>
      </c>
      <c r="L138" s="38"/>
      <c r="M138" s="38"/>
      <c r="O138" s="38"/>
    </row>
    <row r="139" spans="1:15" ht="55.5" customHeight="1">
      <c r="A139" s="107" t="s">
        <v>173</v>
      </c>
      <c r="B139" s="108" t="s">
        <v>157</v>
      </c>
      <c r="C139" s="108" t="s">
        <v>93</v>
      </c>
      <c r="D139" s="108" t="s">
        <v>93</v>
      </c>
      <c r="E139" s="108" t="s">
        <v>93</v>
      </c>
      <c r="F139" s="108" t="s">
        <v>93</v>
      </c>
      <c r="G139" s="108" t="s">
        <v>93</v>
      </c>
      <c r="H139" s="108" t="s">
        <v>93</v>
      </c>
      <c r="I139" s="108" t="s">
        <v>93</v>
      </c>
      <c r="J139" s="108" t="s">
        <v>93</v>
      </c>
      <c r="L139" s="38"/>
      <c r="M139" s="38"/>
      <c r="O139" s="38"/>
    </row>
    <row r="140" spans="1:10" ht="25.5">
      <c r="A140" s="22" t="s">
        <v>139</v>
      </c>
      <c r="B140" s="23"/>
      <c r="C140" s="44">
        <f>SUM(C141:C145)</f>
        <v>121452.072</v>
      </c>
      <c r="D140" s="44"/>
      <c r="E140" s="44"/>
      <c r="F140" s="44"/>
      <c r="G140" s="44"/>
      <c r="H140" s="44"/>
      <c r="I140" s="44"/>
      <c r="J140" s="91">
        <f>SUM(J141:J145)</f>
        <v>1.58</v>
      </c>
    </row>
    <row r="141" spans="1:15" ht="12.75">
      <c r="A141" s="14" t="s">
        <v>110</v>
      </c>
      <c r="B141" s="15" t="s">
        <v>111</v>
      </c>
      <c r="C141" s="16">
        <f>C3*J141*12</f>
        <v>46121.03999999999</v>
      </c>
      <c r="D141" s="46" t="e">
        <f>#REF!+#REF!+#REF!</f>
        <v>#REF!</v>
      </c>
      <c r="E141" s="46" t="e">
        <f>#REF!+#REF!+#REF!</f>
        <v>#REF!</v>
      </c>
      <c r="F141" s="46" t="e">
        <f>#REF!+#REF!+#REF!</f>
        <v>#REF!</v>
      </c>
      <c r="G141" s="46" t="e">
        <f>#REF!+#REF!+#REF!</f>
        <v>#REF!</v>
      </c>
      <c r="H141" s="46" t="e">
        <f>#REF!+#REF!+#REF!</f>
        <v>#REF!</v>
      </c>
      <c r="I141" s="46" t="e">
        <f>#REF!+#REF!+#REF!</f>
        <v>#REF!</v>
      </c>
      <c r="J141" s="53">
        <v>0.6</v>
      </c>
      <c r="L141" s="38"/>
      <c r="M141" s="38"/>
      <c r="O141" s="38"/>
    </row>
    <row r="142" spans="1:15" ht="25.5">
      <c r="A142" s="14" t="s">
        <v>112</v>
      </c>
      <c r="B142" s="15" t="s">
        <v>111</v>
      </c>
      <c r="C142" s="16">
        <f>C3*J142*12</f>
        <v>30747.36</v>
      </c>
      <c r="D142" s="19" t="e">
        <f>#REF!+#REF!</f>
        <v>#REF!</v>
      </c>
      <c r="E142" s="19" t="e">
        <f>#REF!+#REF!</f>
        <v>#REF!</v>
      </c>
      <c r="F142" s="19" t="e">
        <f>#REF!+#REF!+#REF!+#REF!</f>
        <v>#REF!</v>
      </c>
      <c r="G142" s="19" t="e">
        <f>#REF!+#REF!</f>
        <v>#REF!</v>
      </c>
      <c r="H142" s="19" t="e">
        <f>#REF!+#REF!</f>
        <v>#REF!</v>
      </c>
      <c r="I142" s="19" t="e">
        <f>#REF!+#REF!</f>
        <v>#REF!</v>
      </c>
      <c r="J142" s="41">
        <v>0.4</v>
      </c>
      <c r="L142" s="38"/>
      <c r="M142" s="38"/>
      <c r="O142" s="38"/>
    </row>
    <row r="143" spans="1:10" ht="39" thickBot="1">
      <c r="A143" s="14" t="s">
        <v>113</v>
      </c>
      <c r="B143" s="56" t="s">
        <v>91</v>
      </c>
      <c r="C143" s="57">
        <f>C3*J143*12</f>
        <v>17679.732</v>
      </c>
      <c r="D143" s="58"/>
      <c r="E143" s="58"/>
      <c r="F143" s="58"/>
      <c r="G143" s="58"/>
      <c r="H143" s="58"/>
      <c r="I143" s="58"/>
      <c r="J143" s="59">
        <v>0.23</v>
      </c>
    </row>
    <row r="144" spans="1:15" ht="51">
      <c r="A144" s="14" t="s">
        <v>153</v>
      </c>
      <c r="B144" s="15" t="s">
        <v>114</v>
      </c>
      <c r="C144" s="16">
        <f>C3*J144*12</f>
        <v>23060.519999999997</v>
      </c>
      <c r="D144" s="46" t="e">
        <f>#REF!+#REF!+#REF!+#REF!</f>
        <v>#REF!</v>
      </c>
      <c r="E144" s="46" t="e">
        <f>#REF!+#REF!+#REF!+#REF!</f>
        <v>#REF!</v>
      </c>
      <c r="F144" s="46" t="e">
        <f>#REF!+#REF!+#REF!+#REF!</f>
        <v>#REF!</v>
      </c>
      <c r="G144" s="46" t="e">
        <f>#REF!+#REF!+#REF!+#REF!</f>
        <v>#REF!</v>
      </c>
      <c r="H144" s="46" t="e">
        <f>#REF!+#REF!+#REF!+#REF!</f>
        <v>#REF!</v>
      </c>
      <c r="I144" s="46" t="e">
        <f>#REF!+#REF!+#REF!+#REF!</f>
        <v>#REF!</v>
      </c>
      <c r="J144" s="53">
        <v>0.3</v>
      </c>
      <c r="L144" s="38"/>
      <c r="M144" s="38"/>
      <c r="O144" s="38"/>
    </row>
    <row r="145" spans="1:10" ht="59.25" customHeight="1">
      <c r="A145" s="14" t="s">
        <v>115</v>
      </c>
      <c r="B145" s="96" t="s">
        <v>142</v>
      </c>
      <c r="C145" s="96">
        <f>J145*12*C3</f>
        <v>3843.4200000000005</v>
      </c>
      <c r="D145" s="96" t="s">
        <v>70</v>
      </c>
      <c r="E145" s="96" t="s">
        <v>70</v>
      </c>
      <c r="F145" s="96" t="s">
        <v>70</v>
      </c>
      <c r="G145" s="96" t="s">
        <v>70</v>
      </c>
      <c r="H145" s="96" t="s">
        <v>70</v>
      </c>
      <c r="I145" s="96" t="s">
        <v>70</v>
      </c>
      <c r="J145" s="15">
        <v>0.05</v>
      </c>
    </row>
    <row r="146" spans="1:10" ht="59.25" customHeight="1">
      <c r="A146" s="119" t="s">
        <v>174</v>
      </c>
      <c r="B146" s="43" t="s">
        <v>91</v>
      </c>
      <c r="C146" s="129" t="s">
        <v>109</v>
      </c>
      <c r="D146" s="129"/>
      <c r="E146" s="129"/>
      <c r="F146" s="129"/>
      <c r="G146" s="129"/>
      <c r="H146" s="129"/>
      <c r="I146" s="129"/>
      <c r="J146" s="129"/>
    </row>
    <row r="147" spans="1:10" ht="59.25" customHeight="1">
      <c r="A147" s="120" t="s">
        <v>178</v>
      </c>
      <c r="B147" s="121" t="s">
        <v>91</v>
      </c>
      <c r="C147" s="103">
        <f>C148</f>
        <v>614.9472</v>
      </c>
      <c r="D147" s="103"/>
      <c r="E147" s="103"/>
      <c r="F147" s="103"/>
      <c r="G147" s="103"/>
      <c r="H147" s="103"/>
      <c r="I147" s="103"/>
      <c r="J147" s="90">
        <f>J148</f>
        <v>0.008</v>
      </c>
    </row>
    <row r="148" spans="1:10" ht="59.25" customHeight="1">
      <c r="A148" s="122" t="s">
        <v>179</v>
      </c>
      <c r="B148" s="121" t="s">
        <v>91</v>
      </c>
      <c r="C148" s="123">
        <f>J148*12*C3</f>
        <v>614.9472</v>
      </c>
      <c r="D148" s="123"/>
      <c r="E148" s="123"/>
      <c r="F148" s="123"/>
      <c r="G148" s="123"/>
      <c r="H148" s="123"/>
      <c r="I148" s="123"/>
      <c r="J148" s="124">
        <v>0.008</v>
      </c>
    </row>
    <row r="149" spans="1:15" ht="81" customHeight="1" thickBot="1">
      <c r="A149" s="22" t="s">
        <v>180</v>
      </c>
      <c r="B149" s="23" t="s">
        <v>91</v>
      </c>
      <c r="C149" s="55">
        <f>J149*12*C3</f>
        <v>2306.0519999999997</v>
      </c>
      <c r="D149" s="44"/>
      <c r="E149" s="44"/>
      <c r="F149" s="44"/>
      <c r="G149" s="44"/>
      <c r="H149" s="44"/>
      <c r="I149" s="44"/>
      <c r="J149" s="91">
        <v>0.03</v>
      </c>
      <c r="L149" s="60"/>
      <c r="M149" s="60"/>
      <c r="N149" s="61"/>
      <c r="O149" s="60"/>
    </row>
    <row r="150" spans="1:15" ht="98.25" customHeight="1" thickBot="1">
      <c r="A150" s="109" t="s">
        <v>181</v>
      </c>
      <c r="B150" s="11" t="s">
        <v>91</v>
      </c>
      <c r="C150" s="108" t="s">
        <v>93</v>
      </c>
      <c r="D150" s="108" t="s">
        <v>93</v>
      </c>
      <c r="E150" s="108" t="s">
        <v>93</v>
      </c>
      <c r="F150" s="108" t="s">
        <v>93</v>
      </c>
      <c r="G150" s="108" t="s">
        <v>93</v>
      </c>
      <c r="H150" s="108" t="s">
        <v>93</v>
      </c>
      <c r="I150" s="108" t="s">
        <v>93</v>
      </c>
      <c r="J150" s="108" t="s">
        <v>93</v>
      </c>
      <c r="L150" s="60"/>
      <c r="M150" s="60"/>
      <c r="N150" s="61"/>
      <c r="O150" s="60"/>
    </row>
    <row r="151" spans="1:10" ht="92.25" customHeight="1" thickBot="1">
      <c r="A151" s="62" t="s">
        <v>193</v>
      </c>
      <c r="B151" s="63" t="s">
        <v>44</v>
      </c>
      <c r="C151" s="20">
        <f>C3*J151*12</f>
        <v>2306.0519999999997</v>
      </c>
      <c r="D151" s="21"/>
      <c r="E151" s="21"/>
      <c r="F151" s="21"/>
      <c r="G151" s="21"/>
      <c r="H151" s="21"/>
      <c r="I151" s="21"/>
      <c r="J151" s="92">
        <v>0.03</v>
      </c>
    </row>
    <row r="152" spans="1:10" ht="51.75" thickBot="1">
      <c r="A152" s="64" t="s">
        <v>182</v>
      </c>
      <c r="B152" s="65" t="s">
        <v>91</v>
      </c>
      <c r="C152" s="20">
        <f>C3*J152*12</f>
        <v>99928.92</v>
      </c>
      <c r="D152" s="66"/>
      <c r="E152" s="66"/>
      <c r="F152" s="66"/>
      <c r="G152" s="66"/>
      <c r="H152" s="66"/>
      <c r="I152" s="66"/>
      <c r="J152" s="68">
        <v>1.3</v>
      </c>
    </row>
    <row r="153" spans="1:10" ht="64.5" thickBot="1">
      <c r="A153" s="117" t="s">
        <v>183</v>
      </c>
      <c r="B153" s="65" t="s">
        <v>91</v>
      </c>
      <c r="C153" s="20">
        <f>J153*12*C3</f>
        <v>768.684</v>
      </c>
      <c r="D153" s="66"/>
      <c r="E153" s="66"/>
      <c r="F153" s="66"/>
      <c r="G153" s="66"/>
      <c r="H153" s="66"/>
      <c r="I153" s="66"/>
      <c r="J153" s="68">
        <v>0.01</v>
      </c>
    </row>
    <row r="154" spans="1:10" ht="78.75" customHeight="1">
      <c r="A154" s="64" t="s">
        <v>184</v>
      </c>
      <c r="B154" s="65" t="s">
        <v>91</v>
      </c>
      <c r="C154" s="67">
        <f>J154*12*C3</f>
        <v>768.684</v>
      </c>
      <c r="D154" s="66"/>
      <c r="E154" s="66"/>
      <c r="F154" s="66"/>
      <c r="G154" s="66"/>
      <c r="H154" s="66"/>
      <c r="I154" s="66"/>
      <c r="J154" s="68">
        <v>0.01</v>
      </c>
    </row>
    <row r="155" spans="1:15" ht="32.25" customHeight="1" thickBot="1">
      <c r="A155" s="156" t="s">
        <v>116</v>
      </c>
      <c r="B155" s="157"/>
      <c r="C155" s="157"/>
      <c r="D155" s="157"/>
      <c r="E155" s="157"/>
      <c r="F155" s="157"/>
      <c r="G155" s="157"/>
      <c r="H155" s="157"/>
      <c r="I155" s="157"/>
      <c r="J155" s="158"/>
      <c r="L155"/>
      <c r="M155"/>
      <c r="N155"/>
      <c r="O155"/>
    </row>
    <row r="156" spans="1:15" ht="127.5" customHeight="1" thickBot="1">
      <c r="A156" s="69" t="s">
        <v>185</v>
      </c>
      <c r="B156" s="70" t="s">
        <v>117</v>
      </c>
      <c r="C156" s="70">
        <f>C3*J156*12</f>
        <v>122220.756</v>
      </c>
      <c r="D156" s="70">
        <v>1</v>
      </c>
      <c r="F156" s="1"/>
      <c r="G156" s="1"/>
      <c r="H156" s="1"/>
      <c r="I156" s="1"/>
      <c r="J156" s="68">
        <v>1.59</v>
      </c>
      <c r="L156"/>
      <c r="M156"/>
      <c r="N156"/>
      <c r="O156"/>
    </row>
    <row r="157" spans="1:15" ht="109.5" customHeight="1" hidden="1">
      <c r="A157" s="71" t="s">
        <v>118</v>
      </c>
      <c r="B157" s="72"/>
      <c r="C157" s="72"/>
      <c r="D157" s="72"/>
      <c r="F157" s="1"/>
      <c r="G157" s="1"/>
      <c r="H157" s="1"/>
      <c r="I157" s="1"/>
      <c r="J157" s="72"/>
      <c r="L157"/>
      <c r="M157"/>
      <c r="N157"/>
      <c r="O157"/>
    </row>
    <row r="158" spans="1:15" ht="32.25" customHeight="1" hidden="1">
      <c r="A158" s="73" t="s">
        <v>119</v>
      </c>
      <c r="B158" s="72"/>
      <c r="C158" s="72"/>
      <c r="D158" s="72"/>
      <c r="F158" s="1"/>
      <c r="G158" s="1"/>
      <c r="H158" s="1"/>
      <c r="I158" s="1"/>
      <c r="J158" s="72"/>
      <c r="L158"/>
      <c r="M158"/>
      <c r="N158"/>
      <c r="O158"/>
    </row>
    <row r="159" spans="1:15" ht="189.75" customHeight="1">
      <c r="A159" s="74" t="s">
        <v>186</v>
      </c>
      <c r="B159" s="72" t="s">
        <v>117</v>
      </c>
      <c r="C159" s="72">
        <f>C3*J159*12</f>
        <v>69181.56</v>
      </c>
      <c r="D159" s="72">
        <v>0.7</v>
      </c>
      <c r="F159" s="1"/>
      <c r="G159" s="1"/>
      <c r="H159" s="1"/>
      <c r="I159" s="1"/>
      <c r="J159" s="68">
        <v>0.9</v>
      </c>
      <c r="L159"/>
      <c r="M159"/>
      <c r="N159"/>
      <c r="O159"/>
    </row>
    <row r="160" spans="1:15" ht="74.25" customHeight="1">
      <c r="A160" s="75" t="s">
        <v>187</v>
      </c>
      <c r="B160" s="76" t="s">
        <v>117</v>
      </c>
      <c r="C160" s="72">
        <f>C3*J160*12</f>
        <v>42277.62</v>
      </c>
      <c r="D160" s="72">
        <v>0.8</v>
      </c>
      <c r="F160" s="1"/>
      <c r="G160" s="1"/>
      <c r="H160" s="1"/>
      <c r="I160" s="1"/>
      <c r="J160" s="72">
        <v>0.55</v>
      </c>
      <c r="L160"/>
      <c r="M160"/>
      <c r="N160"/>
      <c r="O160"/>
    </row>
    <row r="161" spans="1:15" ht="72" customHeight="1">
      <c r="A161" s="127" t="s">
        <v>188</v>
      </c>
      <c r="B161" s="76" t="s">
        <v>117</v>
      </c>
      <c r="C161" s="72">
        <f>C3*J161*12</f>
        <v>38434.2</v>
      </c>
      <c r="D161" s="72">
        <v>0.7</v>
      </c>
      <c r="F161" s="1"/>
      <c r="G161" s="1"/>
      <c r="H161" s="1"/>
      <c r="I161" s="1"/>
      <c r="J161" s="72">
        <v>0.5</v>
      </c>
      <c r="L161"/>
      <c r="M161"/>
      <c r="N161"/>
      <c r="O161"/>
    </row>
    <row r="162" spans="1:15" ht="74.25" customHeight="1" hidden="1">
      <c r="A162" s="127"/>
      <c r="B162" s="76"/>
      <c r="C162" s="72"/>
      <c r="D162" s="72"/>
      <c r="F162" s="1"/>
      <c r="G162" s="1"/>
      <c r="H162" s="1"/>
      <c r="I162" s="1"/>
      <c r="J162" s="72"/>
      <c r="L162"/>
      <c r="M162"/>
      <c r="N162"/>
      <c r="O162"/>
    </row>
    <row r="163" spans="1:15" ht="74.25" customHeight="1">
      <c r="A163" s="75" t="s">
        <v>189</v>
      </c>
      <c r="B163" s="76" t="s">
        <v>117</v>
      </c>
      <c r="C163" s="72">
        <f>C3*J163*12</f>
        <v>23060.519999999997</v>
      </c>
      <c r="D163" s="72">
        <v>0.3</v>
      </c>
      <c r="F163" s="1"/>
      <c r="G163" s="1"/>
      <c r="H163" s="1"/>
      <c r="I163" s="1"/>
      <c r="J163" s="72">
        <v>0.3</v>
      </c>
      <c r="L163"/>
      <c r="M163"/>
      <c r="N163"/>
      <c r="O163"/>
    </row>
    <row r="164" spans="1:15" ht="74.25" customHeight="1" thickBot="1">
      <c r="A164" s="77" t="s">
        <v>190</v>
      </c>
      <c r="B164" s="76" t="s">
        <v>117</v>
      </c>
      <c r="C164" s="72">
        <f>C3*J164*12</f>
        <v>38434.2</v>
      </c>
      <c r="D164" s="72">
        <v>0.2</v>
      </c>
      <c r="F164" s="1"/>
      <c r="G164" s="1"/>
      <c r="H164" s="1"/>
      <c r="I164" s="1"/>
      <c r="J164" s="72">
        <v>0.5</v>
      </c>
      <c r="L164"/>
      <c r="M164"/>
      <c r="N164"/>
      <c r="O164"/>
    </row>
    <row r="165" spans="1:15" ht="74.25" customHeight="1">
      <c r="A165" s="127" t="s">
        <v>191</v>
      </c>
      <c r="B165" s="76" t="s">
        <v>117</v>
      </c>
      <c r="C165" s="72">
        <f>C3*J165*12</f>
        <v>38434.2</v>
      </c>
      <c r="D165" s="72">
        <v>0.36</v>
      </c>
      <c r="F165" s="1"/>
      <c r="G165" s="1"/>
      <c r="H165" s="1"/>
      <c r="I165" s="1"/>
      <c r="J165" s="68">
        <v>0.5</v>
      </c>
      <c r="L165"/>
      <c r="M165"/>
      <c r="N165"/>
      <c r="O165"/>
    </row>
    <row r="166" spans="1:15" ht="74.25" customHeight="1" hidden="1">
      <c r="A166" s="127"/>
      <c r="B166" s="76"/>
      <c r="C166" s="72"/>
      <c r="D166" s="72"/>
      <c r="F166" s="1"/>
      <c r="G166" s="1"/>
      <c r="H166" s="1"/>
      <c r="I166" s="1"/>
      <c r="J166" s="72"/>
      <c r="L166"/>
      <c r="M166"/>
      <c r="N166"/>
      <c r="O166"/>
    </row>
    <row r="167" spans="1:15" ht="47.25" customHeight="1">
      <c r="A167" s="78" t="s">
        <v>120</v>
      </c>
      <c r="B167" s="79"/>
      <c r="C167" s="80">
        <f>C165+C164+C163+C161+C160+C159+C156+C152+C151+C140+C133+C126+C106+C101+C90+C80+C76+C73+C72+C68+C61+C56+C46+C41+C35+C27+C22+C17+C10+C153+C149+C154+C84+C147</f>
        <v>1621769.5031999988</v>
      </c>
      <c r="D167" s="80">
        <v>12.01</v>
      </c>
      <c r="F167" s="1"/>
      <c r="G167" s="1"/>
      <c r="H167" s="1"/>
      <c r="I167" s="1"/>
      <c r="J167" s="80">
        <f>J165+J164+J163+J161+J160+J159+J156+J152+J151+J140+J133+J126+J106+J101+J90+J80+J76+J73+J72+J68+J61+J56+J46+J41+J35+J27+J22+J17+J10+J153+J149+J154+J84+J147</f>
        <v>21.098</v>
      </c>
      <c r="L167" s="111"/>
      <c r="M167"/>
      <c r="N167"/>
      <c r="O167"/>
    </row>
    <row r="168" spans="4:15" ht="12.75">
      <c r="D168" s="81"/>
      <c r="F168" s="1"/>
      <c r="G168" s="1"/>
      <c r="H168" s="1"/>
      <c r="I168" s="1"/>
      <c r="K168" s="111"/>
      <c r="L168"/>
      <c r="M168"/>
      <c r="N168"/>
      <c r="O168"/>
    </row>
    <row r="169" spans="1:15" ht="28.5">
      <c r="A169" s="82" t="s">
        <v>121</v>
      </c>
      <c r="B169" s="83">
        <f>C167</f>
        <v>1621769.5031999988</v>
      </c>
      <c r="C169" s="84" t="s">
        <v>122</v>
      </c>
      <c r="D169" s="81"/>
      <c r="F169" s="1"/>
      <c r="G169" s="1"/>
      <c r="H169" s="1"/>
      <c r="I169" s="1"/>
      <c r="K169" s="111"/>
      <c r="L169"/>
      <c r="M169"/>
      <c r="N169"/>
      <c r="O169"/>
    </row>
    <row r="170" spans="1:15" ht="14.25">
      <c r="A170" s="82"/>
      <c r="B170" s="85"/>
      <c r="C170" s="84"/>
      <c r="D170" s="81"/>
      <c r="F170" s="1"/>
      <c r="G170" s="1"/>
      <c r="H170" s="1"/>
      <c r="I170" s="1"/>
      <c r="L170"/>
      <c r="M170"/>
      <c r="N170"/>
      <c r="O170"/>
    </row>
    <row r="171" spans="1:15" ht="14.25">
      <c r="A171" s="82" t="s">
        <v>123</v>
      </c>
      <c r="B171" s="86">
        <f>J167</f>
        <v>21.098</v>
      </c>
      <c r="C171" s="84" t="s">
        <v>122</v>
      </c>
      <c r="D171" s="81"/>
      <c r="F171" s="1"/>
      <c r="G171" s="1"/>
      <c r="H171" s="1"/>
      <c r="I171" s="1"/>
      <c r="L171"/>
      <c r="M171"/>
      <c r="N171"/>
      <c r="O171"/>
    </row>
    <row r="173" ht="12.75">
      <c r="B173" s="111"/>
    </row>
  </sheetData>
  <sheetProtection selectLockedCells="1" selectUnlockedCells="1"/>
  <mergeCells count="81">
    <mergeCell ref="A155:J155"/>
    <mergeCell ref="A2:J2"/>
    <mergeCell ref="A5:J6"/>
    <mergeCell ref="A9:J9"/>
    <mergeCell ref="B11:B16"/>
    <mergeCell ref="C11:C16"/>
    <mergeCell ref="J11:J16"/>
    <mergeCell ref="B18:B21"/>
    <mergeCell ref="C18:C21"/>
    <mergeCell ref="J18:J21"/>
    <mergeCell ref="B23:B26"/>
    <mergeCell ref="C23:C26"/>
    <mergeCell ref="J23:J26"/>
    <mergeCell ref="B28:B34"/>
    <mergeCell ref="C28:C34"/>
    <mergeCell ref="J28:J34"/>
    <mergeCell ref="B36:B40"/>
    <mergeCell ref="C36:C40"/>
    <mergeCell ref="J36:J40"/>
    <mergeCell ref="B42:B45"/>
    <mergeCell ref="C42:C45"/>
    <mergeCell ref="J42:J45"/>
    <mergeCell ref="B47:B55"/>
    <mergeCell ref="C47:C55"/>
    <mergeCell ref="J47:J55"/>
    <mergeCell ref="B57:B60"/>
    <mergeCell ref="C57:C60"/>
    <mergeCell ref="J57:J60"/>
    <mergeCell ref="B114:B116"/>
    <mergeCell ref="C114:C116"/>
    <mergeCell ref="J114:J116"/>
    <mergeCell ref="B62:B67"/>
    <mergeCell ref="C62:C67"/>
    <mergeCell ref="J62:J67"/>
    <mergeCell ref="B69:B71"/>
    <mergeCell ref="C69:C71"/>
    <mergeCell ref="J69:J71"/>
    <mergeCell ref="B74:B75"/>
    <mergeCell ref="C74:C75"/>
    <mergeCell ref="J74:J75"/>
    <mergeCell ref="B77:B78"/>
    <mergeCell ref="C77:C78"/>
    <mergeCell ref="J77:J78"/>
    <mergeCell ref="A79:J79"/>
    <mergeCell ref="B81:B83"/>
    <mergeCell ref="C81:C83"/>
    <mergeCell ref="J81:J83"/>
    <mergeCell ref="B85:B89"/>
    <mergeCell ref="C85:C89"/>
    <mergeCell ref="D85:D89"/>
    <mergeCell ref="E85:E89"/>
    <mergeCell ref="F85:F89"/>
    <mergeCell ref="G85:G89"/>
    <mergeCell ref="G121:G124"/>
    <mergeCell ref="G117:G119"/>
    <mergeCell ref="H85:H89"/>
    <mergeCell ref="I85:I89"/>
    <mergeCell ref="J85:J89"/>
    <mergeCell ref="B91:B100"/>
    <mergeCell ref="C91:C100"/>
    <mergeCell ref="J91:J100"/>
    <mergeCell ref="I117:I119"/>
    <mergeCell ref="J117:J119"/>
    <mergeCell ref="B121:B124"/>
    <mergeCell ref="C121:C124"/>
    <mergeCell ref="D121:D124"/>
    <mergeCell ref="E121:E124"/>
    <mergeCell ref="F121:F124"/>
    <mergeCell ref="E117:E119"/>
    <mergeCell ref="F117:F119"/>
    <mergeCell ref="B117:B119"/>
    <mergeCell ref="H117:H119"/>
    <mergeCell ref="C117:C119"/>
    <mergeCell ref="A165:A166"/>
    <mergeCell ref="I121:I124"/>
    <mergeCell ref="J121:J124"/>
    <mergeCell ref="A125:J125"/>
    <mergeCell ref="C146:J146"/>
    <mergeCell ref="H121:H124"/>
    <mergeCell ref="A161:A162"/>
    <mergeCell ref="D117:D119"/>
  </mergeCells>
  <printOptions/>
  <pageMargins left="0.2362204724409449" right="0.2362204724409449" top="0.15748031496062992" bottom="0.15748031496062992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2023-03-16T05:41:32Z</cp:lastPrinted>
  <dcterms:created xsi:type="dcterms:W3CDTF">2015-09-07T09:01:00Z</dcterms:created>
  <dcterms:modified xsi:type="dcterms:W3CDTF">2023-06-05T07:38:49Z</dcterms:modified>
  <cp:category/>
  <cp:version/>
  <cp:contentType/>
  <cp:contentStatus/>
</cp:coreProperties>
</file>