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90" windowHeight="8295" tabRatio="443" activeTab="0"/>
  </bookViews>
  <sheets>
    <sheet name="17,9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>asd</definedName>
    <definedName name="asd_1">asd_1</definedName>
    <definedName name="asd_10">asd_10</definedName>
    <definedName name="CompOt">CompOt</definedName>
    <definedName name="CompOt_1">CompOt_1</definedName>
    <definedName name="CompOt_10">CompOt_10</definedName>
    <definedName name="CompRas">CompRas</definedName>
    <definedName name="CompRas_1">CompRas_1</definedName>
    <definedName name="CompRas_10">CompRas_10</definedName>
    <definedName name="del">#REF!</definedName>
    <definedName name="ew">ew</definedName>
    <definedName name="ew_1">ew_1</definedName>
    <definedName name="ew_10">ew_10</definedName>
    <definedName name="fg">fg</definedName>
    <definedName name="fg_1">fg_1</definedName>
    <definedName name="fg_10">fg_10</definedName>
    <definedName name="k">k</definedName>
    <definedName name="k_1">k_1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www</definedName>
    <definedName name="www_1">www_1</definedName>
    <definedName name="www_10">www_10</definedName>
    <definedName name="аа">аа</definedName>
    <definedName name="ааа">ааа</definedName>
    <definedName name="аааа">аааа</definedName>
    <definedName name="аааа_1">аааа_1</definedName>
    <definedName name="аааа_10">аааа_10</definedName>
    <definedName name="амор">амор</definedName>
    <definedName name="б">б</definedName>
    <definedName name="б_1">б_1</definedName>
    <definedName name="б_10">б_10</definedName>
    <definedName name="в23ё">в23ё</definedName>
    <definedName name="в23ё_1">в23ё_1</definedName>
    <definedName name="в23ё_10">в23ё_10</definedName>
    <definedName name="вв">вв</definedName>
    <definedName name="вв_1">вв_1</definedName>
    <definedName name="вв_10">вв_10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ио</definedName>
    <definedName name="ио_1">ио_1</definedName>
    <definedName name="ио_10">ио_10</definedName>
    <definedName name="й">й</definedName>
    <definedName name="й_1">й_1</definedName>
    <definedName name="й_10">й_10</definedName>
    <definedName name="йй">йй</definedName>
    <definedName name="йй_1">йй_1</definedName>
    <definedName name="йй_10">йй_10</definedName>
    <definedName name="ййй">ййй</definedName>
    <definedName name="ййй_1">ййй_1</definedName>
    <definedName name="ййй_10">ййй_10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ке</definedName>
    <definedName name="ке_1">ке_1</definedName>
    <definedName name="ке_10">ке_10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нов</definedName>
    <definedName name="нов_1">нов_1</definedName>
    <definedName name="нов_10">нов_10</definedName>
    <definedName name="новое">новое</definedName>
    <definedName name="О843">'[7]2002'!#REF!</definedName>
    <definedName name="общехоз.">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>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р</definedName>
    <definedName name="р_1">р_1</definedName>
    <definedName name="р_10">р_10</definedName>
    <definedName name="с">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свап</definedName>
    <definedName name="сс">сс</definedName>
    <definedName name="сс_1">сс_1</definedName>
    <definedName name="сс_10">сс_10</definedName>
    <definedName name="сссс">сссс</definedName>
    <definedName name="сссс_1">сссс_1</definedName>
    <definedName name="сссс_10">сссс_10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у</definedName>
    <definedName name="у_1">у_1</definedName>
    <definedName name="у_10">у_10</definedName>
    <definedName name="УА">УА</definedName>
    <definedName name="УА_1">УА_1</definedName>
    <definedName name="УА_10">УА_10</definedName>
    <definedName name="УП">УП</definedName>
    <definedName name="УП_1">УП_1</definedName>
    <definedName name="УП_10">УП_10</definedName>
    <definedName name="уфэ">уфэ</definedName>
    <definedName name="уфэ_1">уфэ_1</definedName>
    <definedName name="уфэ_10">уфэ_10</definedName>
    <definedName name="фыв">фыв</definedName>
    <definedName name="фыв_1">фыв_1</definedName>
    <definedName name="фыв_10">фыв_10</definedName>
    <definedName name="ц">ц</definedName>
    <definedName name="ц_1">ц_1</definedName>
    <definedName name="ц_10">ц_10</definedName>
    <definedName name="цу">цу</definedName>
    <definedName name="цу_1">цу_1</definedName>
    <definedName name="цу_10">цу_10</definedName>
    <definedName name="четвертый">#REF!</definedName>
    <definedName name="ччxxxxxxxxxxxxxxxxxxxxxxxxxxxxxxxx">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ыв</definedName>
    <definedName name="ыв_1">ыв_1</definedName>
    <definedName name="ыв_10">ыв_10</definedName>
    <definedName name="ыыыы">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<sst xmlns="http://schemas.openxmlformats.org/spreadsheetml/2006/main" count="298" uniqueCount="195">
  <si>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</si>
  <si>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</si>
  <si>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</si>
  <si>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</si>
  <si>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</si>
  <si>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</si>
  <si>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</si>
  <si>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</si>
  <si>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</si>
  <si>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</si>
  <si>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</si>
  <si>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</si>
  <si>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</si>
  <si>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</si>
  <si>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</si>
  <si>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</si>
  <si>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</si>
  <si>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</si>
  <si>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</si>
  <si>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</si>
  <si>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</si>
  <si>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</si>
  <si>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</si>
  <si>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</si>
  <si>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</si>
  <si>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</si>
  <si>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</si>
  <si>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</si>
  <si>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</si>
  <si>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</si>
  <si>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</si>
  <si>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</si>
  <si>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</si>
  <si>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</si>
  <si>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</si>
  <si>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</si>
  <si>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</si>
  <si>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</si>
  <si>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</si>
  <si>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</si>
  <si>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</si>
  <si>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</si>
  <si>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</si>
  <si>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</si>
  <si>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</si>
  <si>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</si>
  <si>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</si>
  <si>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</si>
  <si>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</si>
  <si>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</si>
  <si>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</si>
  <si>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</si>
  <si>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</si>
  <si>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</si>
  <si>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</si>
  <si>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</si>
  <si>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</si>
  <si>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</si>
  <si>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</si>
  <si>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</si>
  <si>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</si>
  <si>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</si>
  <si>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</si>
  <si>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</si>
  <si>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</si>
  <si>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</si>
  <si>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</si>
  <si>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</si>
  <si>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</si>
  <si>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</si>
  <si>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</si>
  <si>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</si>
  <si>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</si>
  <si>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</si>
  <si>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</si>
  <si>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</si>
  <si>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</si>
  <si>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</si>
  <si>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</si>
  <si>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</si>
  <si>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</si>
  <si>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</si>
  <si>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</si>
  <si>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</si>
  <si>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</si>
  <si>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</si>
  <si>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</si>
  <si>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</si>
  <si>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</si>
  <si>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</si>
  <si>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</si>
  <si>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</si>
  <si>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</si>
  <si>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</si>
  <si>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</si>
  <si>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</si>
  <si>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</si>
  <si>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</si>
  <si>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</si>
  <si>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</si>
  <si>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</si>
  <si>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</si>
  <si>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</si>
  <si>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>подметание полов кабины лифта и влажная уборка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</si>
  <si>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</si>
  <si>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</si>
  <si>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</si>
  <si>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</si>
  <si>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</si>
  <si>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</si>
  <si>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</si>
  <si>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</si>
  <si>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</si>
  <si>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</si>
  <si>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</si>
  <si>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</si>
  <si>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</si>
  <si>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</si>
  <si>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</si>
  <si>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</si>
  <si>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</si>
  <si>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</si>
  <si>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</si>
  <si>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</si>
  <si>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</si>
  <si>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</si>
  <si>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проверка технического состояния видимых частей конструкций с выявлением: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</si>
  <si>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</si>
  <si>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выявление зыбкости перекрытия, наличия, характера и величины трещин в штукатурном слое;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</si>
  <si>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</si>
  <si>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</si>
  <si>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</si>
  <si>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</si>
  <si>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состояния основания, поверхностного слоя напольного покрытия ;</t>
  </si>
  <si>
    <t>14. Работы, выполняемые в целях надлежащего содержания систем вентиляции и дымоудаления многоквартирных домов:</t>
  </si>
  <si>
    <t xml:space="preserve"> - проверка утепления теплых  технических этажей , плотности закрытия входов на них;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</si>
  <si>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</si>
  <si>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при необходимости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</si>
  <si>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</si>
  <si>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</si>
  <si>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</si>
  <si>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</si>
  <si>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</si>
  <si>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</si>
  <si>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 xml:space="preserve">3 раза в год 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</si>
  <si>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</si>
  <si>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</si>
  <si>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</si>
  <si>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</si>
  <si>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 - уборка ,выкашивание и полив газонов;</t>
  </si>
  <si>
    <t>2 раза вгод</t>
  </si>
  <si>
    <t>Вывоз снега с привлечением специализированной организацией;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</si>
  <si>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</si>
  <si>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</si>
  <si>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</si>
  <si>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контроль за состоянием дверей подвалов и технических подполий, запорных устройств на них. 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</si>
  <si>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</si>
  <si>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</si>
  <si>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</si>
  <si>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</si>
  <si>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</si>
  <si>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</si>
  <si>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</si>
  <si>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</si>
  <si>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</si>
  <si>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</si>
  <si>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</si>
  <si>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</si>
  <si>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</si>
  <si>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температурных швов,водоприемных воронок внутреннего водостока;</t>
  </si>
  <si>
    <t xml:space="preserve"> - окраска, мелкий ремонт по восстановлению неисправных элементов ограждения,малых архитектурных форм и иных элементов благоустройства предназначенных  для обслуживания  и эксплуатации данного дома.</t>
  </si>
  <si>
    <t>2  раза в год при подготовке к осеннему , весенне-летнему сезону</t>
  </si>
  <si>
    <t>2/1 раз в год</t>
  </si>
  <si>
    <t xml:space="preserve">   -    контроль состояния конструкций витражной системы остекления фасада;</t>
  </si>
  <si>
    <t xml:space="preserve"> - мытье,протирка , окон и витражной системы остекления;</t>
  </si>
  <si>
    <t>19. Работы, выполняемые в целях надлежащего содержания и ремонта лифта (лифтов) в многоквартирном доме:</t>
  </si>
  <si>
    <t>20. Работы по содержанию помещений, входящих в состав общего имущества в многоквартирном доме: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</si>
  <si>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</si>
  <si>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</si>
  <si>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23.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</si>
  <si>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>26.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</si>
  <si>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27.Проверка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</si>
  <si>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28.Работы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</si>
  <si>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29.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</si>
  <si>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30.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</si>
  <si>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31.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</si>
  <si>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32.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</si>
  <si>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33. Выполнение функций, связанных с регистрацией граждан, ведение паспортной работы, взаимодействие с органами правопорядка,</t>
  </si>
  <si>
    <t>34. Услуги банка</t>
  </si>
  <si>
    <t xml:space="preserve">  35.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</si>
  <si>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24.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</si>
  <si>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25. Работы по обеспечению требований пожарной безопасности,осмотры и прочие работы по работоспособности состяния систем пожарной безопастности.</t>
  </si>
  <si>
    <t xml:space="preserve">        обязательные работы и услуги по содержанию и ремонту общего имущества собственников помещений в многоквартирном доме, </t>
  </si>
  <si>
    <t>иипаинииевмкхие</t>
  </si>
  <si>
    <t>Приложение №1 к договору управления многоквартирным жилым домом по  адресу: г. Саратов ул.Лисина д.5а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</si>
</sst>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3"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175" fontId="8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2" fontId="0" fillId="0" borderId="35" xfId="0" applyNumberForma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7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2" fontId="0" fillId="0" borderId="38" xfId="0" applyNumberForma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2" fontId="0" fillId="0" borderId="4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9" fontId="0" fillId="0" borderId="33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177" fontId="16" fillId="0" borderId="0" xfId="0" applyNumberFormat="1" applyFon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42" xfId="0" applyNumberFormat="1" applyBorder="1" applyAlignment="1">
      <alignment horizontal="center" vertical="center" wrapText="1"/>
    </xf>
    <xf numFmtId="176" fontId="0" fillId="0" borderId="44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8" fillId="0" borderId="15" xfId="0" applyFont="1" applyBorder="1" applyAlignment="1">
      <alignment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0" fillId="0" borderId="49" xfId="0" applyBorder="1" applyAlignment="1">
      <alignment/>
    </xf>
    <xf numFmtId="0" fontId="16" fillId="0" borderId="49" xfId="0" applyFont="1" applyBorder="1" applyAlignment="1">
      <alignment/>
    </xf>
    <xf numFmtId="2" fontId="0" fillId="0" borderId="50" xfId="0" applyNumberForma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14" fillId="0" borderId="0" xfId="0" applyFont="1" applyAlignment="1">
      <alignment vertical="top" wrapText="1"/>
    </xf>
    <xf numFmtId="4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vertical="center" wrapText="1"/>
    </xf>
    <xf numFmtId="0" fontId="0" fillId="0" borderId="29" xfId="0" applyBorder="1" applyAlignment="1">
      <alignment horizontal="left" wrapText="1"/>
    </xf>
    <xf numFmtId="176" fontId="9" fillId="0" borderId="13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/>
    </xf>
    <xf numFmtId="2" fontId="0" fillId="0" borderId="45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176" fontId="52" fillId="0" borderId="45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45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176" fontId="52" fillId="0" borderId="2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&#1042;&#1086;&#1088;&#1086;&#1073;&#1100;&#1077;&#1074;&#1072;\&#1054;&#1088;&#1078;&#1077;&#1074;&#1089;&#1082;&#1086;&#1075;&#1086;%205(14,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18,97)5"/>
      <sheetName val="свод для собрания 5"/>
      <sheetName val="таблица по 29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95" zoomScaleNormal="95" zoomScalePageLayoutView="0" workbookViewId="0" topLeftCell="A139">
      <selection activeCell="L144" sqref="L144"/>
    </sheetView>
  </sheetViews>
  <sheetFormatPr defaultColWidth="9.140625" defaultRowHeight="12.75"/>
  <cols>
    <col min="1" max="1" width="63.2812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24.140625" style="0" customWidth="1"/>
    <col min="11" max="11" width="19.8515625" style="0" customWidth="1"/>
    <col min="12" max="12" width="13.28125" style="12" customWidth="1"/>
    <col min="13" max="13" width="13.421875" style="12" customWidth="1"/>
    <col min="14" max="14" width="10.421875" style="12" customWidth="1"/>
    <col min="15" max="15" width="11.00390625" style="12" customWidth="1"/>
  </cols>
  <sheetData>
    <row r="1" spans="1:10" ht="12.75" hidden="1">
      <c r="A1" t="s">
        <v>0</v>
      </c>
      <c r="J1" s="1">
        <v>0</v>
      </c>
    </row>
    <row r="2" spans="1:10" ht="36.75" customHeight="1">
      <c r="A2" s="148" t="s">
        <v>194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15">
      <c r="A3" s="2" t="s">
        <v>1</v>
      </c>
      <c r="C3" s="3">
        <v>5991</v>
      </c>
      <c r="D3" s="4" t="s">
        <v>2</v>
      </c>
      <c r="E3" s="3"/>
      <c r="F3" s="3"/>
      <c r="G3" s="3"/>
      <c r="H3" s="3"/>
      <c r="I3" s="3"/>
      <c r="J3" t="s">
        <v>2</v>
      </c>
      <c r="L3" s="122"/>
    </row>
    <row r="4" spans="1:10" ht="15">
      <c r="A4" s="2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149" t="s">
        <v>192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ht="13.5" thickBot="1"/>
    <row r="8" spans="1:12" ht="68.25" thickBot="1">
      <c r="A8" s="13" t="s">
        <v>3</v>
      </c>
      <c r="B8" s="14" t="s">
        <v>4</v>
      </c>
      <c r="C8" s="14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6" t="s">
        <v>12</v>
      </c>
      <c r="L8" s="12" t="s">
        <v>193</v>
      </c>
    </row>
    <row r="9" spans="1:10" ht="49.5" customHeight="1" thickBot="1">
      <c r="A9" s="150" t="s">
        <v>13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1" ht="25.5" customHeight="1">
      <c r="A10" s="17" t="s">
        <v>14</v>
      </c>
      <c r="B10" s="18"/>
      <c r="C10" s="19">
        <f>C11</f>
        <v>10783.8</v>
      </c>
      <c r="D10" s="20"/>
      <c r="E10" s="20"/>
      <c r="F10" s="20"/>
      <c r="G10" s="20"/>
      <c r="H10" s="20"/>
      <c r="I10" s="20"/>
      <c r="J10" s="21">
        <f>J11</f>
        <v>0.15</v>
      </c>
      <c r="K10" s="110"/>
    </row>
    <row r="11" spans="1:10" ht="38.25" customHeight="1">
      <c r="A11" s="11" t="s">
        <v>15</v>
      </c>
      <c r="B11" s="140" t="s">
        <v>16</v>
      </c>
      <c r="C11" s="142">
        <f>C3*J11*12</f>
        <v>10783.8</v>
      </c>
      <c r="D11" s="23"/>
      <c r="E11" s="23"/>
      <c r="F11" s="23"/>
      <c r="G11" s="23"/>
      <c r="H11" s="23"/>
      <c r="I11" s="23"/>
      <c r="J11" s="151">
        <v>0.15</v>
      </c>
    </row>
    <row r="12" spans="1:16" ht="36.75" customHeight="1">
      <c r="A12" s="11" t="s">
        <v>126</v>
      </c>
      <c r="B12" s="141"/>
      <c r="C12" s="143"/>
      <c r="D12" s="25"/>
      <c r="E12" s="25"/>
      <c r="F12" s="25"/>
      <c r="G12" s="25"/>
      <c r="H12" s="25"/>
      <c r="I12" s="25"/>
      <c r="J12" s="152"/>
      <c r="P12" s="12"/>
    </row>
    <row r="13" spans="1:16" ht="29.25" customHeight="1">
      <c r="A13" s="11" t="s">
        <v>17</v>
      </c>
      <c r="B13" s="141"/>
      <c r="C13" s="143"/>
      <c r="D13" s="25"/>
      <c r="E13" s="25"/>
      <c r="F13" s="25"/>
      <c r="G13" s="25"/>
      <c r="H13" s="25"/>
      <c r="I13" s="25"/>
      <c r="J13" s="152"/>
      <c r="P13" s="12"/>
    </row>
    <row r="14" spans="1:10" ht="51.75" customHeight="1">
      <c r="A14" s="11" t="s">
        <v>18</v>
      </c>
      <c r="B14" s="141"/>
      <c r="C14" s="143"/>
      <c r="D14" s="25"/>
      <c r="E14" s="25"/>
      <c r="F14" s="25"/>
      <c r="G14" s="25"/>
      <c r="H14" s="25"/>
      <c r="I14" s="25"/>
      <c r="J14" s="152"/>
    </row>
    <row r="15" spans="1:10" ht="83.25" customHeight="1">
      <c r="A15" s="11" t="s">
        <v>19</v>
      </c>
      <c r="B15" s="141"/>
      <c r="C15" s="143"/>
      <c r="D15" s="25"/>
      <c r="E15" s="25"/>
      <c r="F15" s="25"/>
      <c r="G15" s="25"/>
      <c r="H15" s="25"/>
      <c r="I15" s="25"/>
      <c r="J15" s="152"/>
    </row>
    <row r="16" spans="1:10" ht="39" thickBot="1">
      <c r="A16" s="11" t="s">
        <v>20</v>
      </c>
      <c r="B16" s="141"/>
      <c r="C16" s="143"/>
      <c r="D16" s="26"/>
      <c r="E16" s="26"/>
      <c r="F16" s="26"/>
      <c r="G16" s="26"/>
      <c r="H16" s="26"/>
      <c r="I16" s="26"/>
      <c r="J16" s="152"/>
    </row>
    <row r="17" spans="1:10" ht="12.75">
      <c r="A17" s="28" t="s">
        <v>21</v>
      </c>
      <c r="B17" s="29"/>
      <c r="C17" s="30">
        <f>C18</f>
        <v>10783.8</v>
      </c>
      <c r="D17" s="20"/>
      <c r="E17" s="20"/>
      <c r="F17" s="20"/>
      <c r="G17" s="20"/>
      <c r="H17" s="20"/>
      <c r="I17" s="20"/>
      <c r="J17" s="21">
        <f>J18</f>
        <v>0.15</v>
      </c>
    </row>
    <row r="18" spans="1:10" ht="53.25" customHeight="1" thickBot="1">
      <c r="A18" s="27" t="s">
        <v>22</v>
      </c>
      <c r="B18" s="145" t="s">
        <v>171</v>
      </c>
      <c r="C18" s="135">
        <f>C3*J18*12</f>
        <v>10783.8</v>
      </c>
      <c r="D18" s="23"/>
      <c r="E18" s="23"/>
      <c r="F18" s="23"/>
      <c r="G18" s="23"/>
      <c r="H18" s="23"/>
      <c r="I18" s="23"/>
      <c r="J18" s="139">
        <v>0.15</v>
      </c>
    </row>
    <row r="19" spans="1:10" ht="74.25" customHeight="1" thickBot="1">
      <c r="A19" s="11" t="s">
        <v>23</v>
      </c>
      <c r="B19" s="138"/>
      <c r="C19" s="135"/>
      <c r="D19" s="25"/>
      <c r="E19" s="25"/>
      <c r="F19" s="25"/>
      <c r="G19" s="25"/>
      <c r="H19" s="25"/>
      <c r="I19" s="25"/>
      <c r="J19" s="139"/>
    </row>
    <row r="20" spans="1:10" ht="74.25" customHeight="1" thickBot="1">
      <c r="A20" s="27" t="s">
        <v>155</v>
      </c>
      <c r="B20" s="138"/>
      <c r="C20" s="135"/>
      <c r="D20" s="25"/>
      <c r="E20" s="25"/>
      <c r="F20" s="25"/>
      <c r="G20" s="25"/>
      <c r="H20" s="25"/>
      <c r="I20" s="25"/>
      <c r="J20" s="139"/>
    </row>
    <row r="21" spans="1:10" ht="39" thickBot="1">
      <c r="A21" s="37" t="s">
        <v>31</v>
      </c>
      <c r="B21" s="138"/>
      <c r="C21" s="135"/>
      <c r="D21" s="25"/>
      <c r="E21" s="25"/>
      <c r="F21" s="25"/>
      <c r="G21" s="25"/>
      <c r="H21" s="25"/>
      <c r="I21" s="25"/>
      <c r="J21" s="139"/>
    </row>
    <row r="22" spans="1:10" ht="25.5">
      <c r="A22" s="17" t="s">
        <v>24</v>
      </c>
      <c r="B22" s="34"/>
      <c r="C22" s="19">
        <f>C23</f>
        <v>10783.8</v>
      </c>
      <c r="D22" s="20"/>
      <c r="E22" s="20"/>
      <c r="F22" s="20"/>
      <c r="G22" s="20"/>
      <c r="H22" s="20"/>
      <c r="I22" s="20"/>
      <c r="J22" s="21">
        <f>J23</f>
        <v>0.15</v>
      </c>
    </row>
    <row r="23" spans="1:10" ht="75.75" customHeight="1" thickBot="1">
      <c r="A23" s="11" t="s">
        <v>123</v>
      </c>
      <c r="B23" s="138" t="s">
        <v>16</v>
      </c>
      <c r="C23" s="135">
        <f>C3*J23*12</f>
        <v>10783.8</v>
      </c>
      <c r="D23" s="23"/>
      <c r="E23" s="23"/>
      <c r="F23" s="23"/>
      <c r="G23" s="23"/>
      <c r="H23" s="23"/>
      <c r="I23" s="23"/>
      <c r="J23" s="139">
        <v>0.15</v>
      </c>
    </row>
    <row r="24" spans="1:10" ht="78" customHeight="1" thickBot="1">
      <c r="A24" s="11" t="s">
        <v>25</v>
      </c>
      <c r="B24" s="138"/>
      <c r="C24" s="135"/>
      <c r="D24" s="25"/>
      <c r="E24" s="25"/>
      <c r="F24" s="25"/>
      <c r="G24" s="25"/>
      <c r="H24" s="25"/>
      <c r="I24" s="25"/>
      <c r="J24" s="139"/>
    </row>
    <row r="25" spans="1:10" ht="81.75" customHeight="1" thickBot="1">
      <c r="A25" s="11" t="s">
        <v>124</v>
      </c>
      <c r="B25" s="138"/>
      <c r="C25" s="135"/>
      <c r="D25" s="25"/>
      <c r="E25" s="25"/>
      <c r="F25" s="25"/>
      <c r="G25" s="25"/>
      <c r="H25" s="25"/>
      <c r="I25" s="25"/>
      <c r="J25" s="139"/>
    </row>
    <row r="26" spans="1:10" ht="69.75" customHeight="1" thickBot="1">
      <c r="A26" s="35" t="s">
        <v>26</v>
      </c>
      <c r="B26" s="138"/>
      <c r="C26" s="135"/>
      <c r="D26" s="25"/>
      <c r="E26" s="25"/>
      <c r="F26" s="25"/>
      <c r="G26" s="25"/>
      <c r="H26" s="25"/>
      <c r="I26" s="25"/>
      <c r="J26" s="139"/>
    </row>
    <row r="27" spans="1:10" ht="25.5">
      <c r="A27" s="17" t="s">
        <v>27</v>
      </c>
      <c r="B27" s="34"/>
      <c r="C27" s="19">
        <f>C28</f>
        <v>10783.8</v>
      </c>
      <c r="D27" s="20"/>
      <c r="E27" s="20"/>
      <c r="F27" s="20"/>
      <c r="G27" s="20"/>
      <c r="H27" s="20"/>
      <c r="I27" s="20"/>
      <c r="J27" s="21">
        <f>J28</f>
        <v>0.15</v>
      </c>
    </row>
    <row r="28" spans="1:10" ht="38.25" customHeight="1" thickBot="1">
      <c r="A28" s="11" t="s">
        <v>28</v>
      </c>
      <c r="B28" s="138" t="s">
        <v>16</v>
      </c>
      <c r="C28" s="147">
        <f>C3*J28*12</f>
        <v>10783.8</v>
      </c>
      <c r="D28" s="23"/>
      <c r="E28" s="23"/>
      <c r="F28" s="23"/>
      <c r="G28" s="23"/>
      <c r="H28" s="23"/>
      <c r="I28" s="23"/>
      <c r="J28" s="139">
        <v>0.15</v>
      </c>
    </row>
    <row r="29" spans="1:10" ht="81.75" customHeight="1" thickBot="1">
      <c r="A29" s="11" t="s">
        <v>125</v>
      </c>
      <c r="B29" s="138"/>
      <c r="C29" s="147"/>
      <c r="D29" s="25"/>
      <c r="E29" s="25"/>
      <c r="F29" s="25"/>
      <c r="G29" s="25"/>
      <c r="H29" s="25"/>
      <c r="I29" s="25"/>
      <c r="J29" s="139"/>
    </row>
    <row r="30" spans="1:10" ht="104.25" customHeight="1" thickBot="1">
      <c r="A30" s="11" t="s">
        <v>127</v>
      </c>
      <c r="B30" s="138"/>
      <c r="C30" s="147"/>
      <c r="D30" s="25"/>
      <c r="E30" s="25"/>
      <c r="F30" s="25"/>
      <c r="G30" s="25"/>
      <c r="H30" s="25"/>
      <c r="I30" s="25"/>
      <c r="J30" s="139"/>
    </row>
    <row r="31" spans="1:10" ht="39" thickBot="1">
      <c r="A31" s="11" t="s">
        <v>29</v>
      </c>
      <c r="B31" s="138"/>
      <c r="C31" s="147"/>
      <c r="D31" s="25"/>
      <c r="E31" s="25"/>
      <c r="F31" s="25"/>
      <c r="G31" s="25"/>
      <c r="H31" s="25"/>
      <c r="I31" s="25"/>
      <c r="J31" s="139"/>
    </row>
    <row r="32" spans="1:10" ht="42.75" customHeight="1" thickBot="1">
      <c r="A32" s="11" t="s">
        <v>128</v>
      </c>
      <c r="B32" s="138"/>
      <c r="C32" s="147"/>
      <c r="D32" s="25"/>
      <c r="E32" s="25"/>
      <c r="F32" s="25"/>
      <c r="G32" s="25"/>
      <c r="H32" s="25"/>
      <c r="I32" s="25"/>
      <c r="J32" s="139"/>
    </row>
    <row r="33" spans="1:11" s="12" customFormat="1" ht="36.75" customHeight="1" thickBot="1">
      <c r="A33" s="11" t="s">
        <v>30</v>
      </c>
      <c r="B33" s="138"/>
      <c r="C33" s="147"/>
      <c r="D33" s="26"/>
      <c r="E33" s="26"/>
      <c r="F33" s="26"/>
      <c r="G33" s="26"/>
      <c r="H33" s="26"/>
      <c r="I33" s="26"/>
      <c r="J33" s="139"/>
      <c r="K33"/>
    </row>
    <row r="34" spans="1:11" s="12" customFormat="1" ht="39" thickBot="1">
      <c r="A34" s="37" t="s">
        <v>31</v>
      </c>
      <c r="B34" s="138"/>
      <c r="C34" s="147"/>
      <c r="D34" s="38"/>
      <c r="E34" s="38"/>
      <c r="F34" s="38"/>
      <c r="G34" s="38"/>
      <c r="H34" s="38"/>
      <c r="I34" s="38"/>
      <c r="J34" s="139"/>
      <c r="K34"/>
    </row>
    <row r="35" spans="1:11" s="12" customFormat="1" ht="25.5">
      <c r="A35" s="39" t="s">
        <v>32</v>
      </c>
      <c r="B35" s="40"/>
      <c r="C35" s="19">
        <f>C36</f>
        <v>10783.8</v>
      </c>
      <c r="D35" s="20"/>
      <c r="E35" s="20"/>
      <c r="F35" s="20"/>
      <c r="G35" s="20"/>
      <c r="H35" s="20"/>
      <c r="I35" s="20"/>
      <c r="J35" s="21">
        <f>J36</f>
        <v>0.15</v>
      </c>
      <c r="K35"/>
    </row>
    <row r="36" spans="1:11" s="12" customFormat="1" ht="55.5" customHeight="1" thickBot="1">
      <c r="A36" s="11" t="s">
        <v>33</v>
      </c>
      <c r="B36" s="138" t="s">
        <v>16</v>
      </c>
      <c r="C36" s="135">
        <f>C3*J36*12</f>
        <v>10783.8</v>
      </c>
      <c r="D36" s="23"/>
      <c r="E36" s="23"/>
      <c r="F36" s="23"/>
      <c r="G36" s="23"/>
      <c r="H36" s="23"/>
      <c r="I36" s="23"/>
      <c r="J36" s="139">
        <v>0.15</v>
      </c>
      <c r="K36"/>
    </row>
    <row r="37" spans="1:11" s="12" customFormat="1" ht="51.75" thickBot="1">
      <c r="A37" s="11" t="s">
        <v>34</v>
      </c>
      <c r="B37" s="138"/>
      <c r="C37" s="135"/>
      <c r="D37" s="25"/>
      <c r="E37" s="25"/>
      <c r="F37" s="25"/>
      <c r="G37" s="25"/>
      <c r="H37" s="25"/>
      <c r="I37" s="25"/>
      <c r="J37" s="139"/>
      <c r="K37"/>
    </row>
    <row r="38" spans="1:11" s="12" customFormat="1" ht="64.5" thickBot="1">
      <c r="A38" s="11" t="s">
        <v>35</v>
      </c>
      <c r="B38" s="138"/>
      <c r="C38" s="135"/>
      <c r="D38" s="25"/>
      <c r="E38" s="25"/>
      <c r="F38" s="25"/>
      <c r="G38" s="25"/>
      <c r="H38" s="25"/>
      <c r="I38" s="25"/>
      <c r="J38" s="139"/>
      <c r="K38"/>
    </row>
    <row r="39" spans="1:11" s="12" customFormat="1" ht="26.25" thickBot="1">
      <c r="A39" s="11" t="s">
        <v>36</v>
      </c>
      <c r="B39" s="138"/>
      <c r="C39" s="135"/>
      <c r="D39" s="26"/>
      <c r="E39" s="26"/>
      <c r="F39" s="26"/>
      <c r="G39" s="26"/>
      <c r="H39" s="26"/>
      <c r="I39" s="26"/>
      <c r="J39" s="139"/>
      <c r="K39"/>
    </row>
    <row r="40" spans="1:11" s="12" customFormat="1" ht="39" thickBot="1">
      <c r="A40" s="35" t="s">
        <v>31</v>
      </c>
      <c r="B40" s="138"/>
      <c r="C40" s="135"/>
      <c r="D40" s="23"/>
      <c r="E40" s="23"/>
      <c r="F40" s="23"/>
      <c r="G40" s="23"/>
      <c r="H40" s="23"/>
      <c r="I40" s="23"/>
      <c r="J40" s="139"/>
      <c r="K40"/>
    </row>
    <row r="41" spans="1:11" s="12" customFormat="1" ht="38.25">
      <c r="A41" s="17" t="s">
        <v>37</v>
      </c>
      <c r="B41" s="41"/>
      <c r="C41" s="19">
        <f>C42</f>
        <v>10783.8</v>
      </c>
      <c r="D41" s="20"/>
      <c r="E41" s="20"/>
      <c r="F41" s="20"/>
      <c r="G41" s="20"/>
      <c r="H41" s="20"/>
      <c r="I41" s="20"/>
      <c r="J41" s="21">
        <f>J42</f>
        <v>0.15</v>
      </c>
      <c r="K41"/>
    </row>
    <row r="42" spans="1:11" s="12" customFormat="1" ht="49.5" customHeight="1" thickBot="1">
      <c r="A42" s="11" t="s">
        <v>38</v>
      </c>
      <c r="B42" s="138" t="s">
        <v>16</v>
      </c>
      <c r="C42" s="135">
        <f>C3*J42*12</f>
        <v>10783.8</v>
      </c>
      <c r="D42" s="23"/>
      <c r="E42" s="23"/>
      <c r="F42" s="23"/>
      <c r="G42" s="23"/>
      <c r="H42" s="23"/>
      <c r="I42" s="23"/>
      <c r="J42" s="139">
        <v>0.15</v>
      </c>
      <c r="K42"/>
    </row>
    <row r="43" spans="1:11" s="12" customFormat="1" ht="51.75" thickBot="1">
      <c r="A43" s="11" t="s">
        <v>39</v>
      </c>
      <c r="B43" s="138"/>
      <c r="C43" s="135"/>
      <c r="D43" s="25"/>
      <c r="E43" s="25"/>
      <c r="F43" s="25"/>
      <c r="G43" s="25"/>
      <c r="H43" s="25"/>
      <c r="I43" s="25"/>
      <c r="J43" s="139"/>
      <c r="K43"/>
    </row>
    <row r="44" spans="1:11" s="12" customFormat="1" ht="51.75" thickBot="1">
      <c r="A44" s="11" t="s">
        <v>40</v>
      </c>
      <c r="B44" s="138"/>
      <c r="C44" s="135"/>
      <c r="D44" s="25"/>
      <c r="E44" s="25"/>
      <c r="F44" s="25"/>
      <c r="G44" s="25"/>
      <c r="H44" s="25"/>
      <c r="I44" s="25"/>
      <c r="J44" s="139"/>
      <c r="K44"/>
    </row>
    <row r="45" spans="1:11" s="12" customFormat="1" ht="39" thickBot="1">
      <c r="A45" s="37" t="s">
        <v>31</v>
      </c>
      <c r="B45" s="138"/>
      <c r="C45" s="135"/>
      <c r="D45" s="38"/>
      <c r="E45" s="38"/>
      <c r="F45" s="38"/>
      <c r="G45" s="38"/>
      <c r="H45" s="38"/>
      <c r="I45" s="38"/>
      <c r="J45" s="139"/>
      <c r="K45"/>
    </row>
    <row r="46" spans="1:11" s="12" customFormat="1" ht="25.5">
      <c r="A46" s="17" t="s">
        <v>41</v>
      </c>
      <c r="B46" s="18"/>
      <c r="C46" s="19">
        <f>SUM(C47:C55)</f>
        <v>10783.8</v>
      </c>
      <c r="D46" s="20"/>
      <c r="E46" s="20"/>
      <c r="F46" s="20"/>
      <c r="G46" s="20"/>
      <c r="H46" s="20"/>
      <c r="I46" s="20"/>
      <c r="J46" s="21">
        <f>SUM(J47:J55)</f>
        <v>0.15</v>
      </c>
      <c r="K46" s="42"/>
    </row>
    <row r="47" spans="1:11" s="12" customFormat="1" ht="12.75" customHeight="1">
      <c r="A47" s="11" t="s">
        <v>42</v>
      </c>
      <c r="B47" s="140" t="s">
        <v>43</v>
      </c>
      <c r="C47" s="142">
        <f>C3*J47*12</f>
        <v>10783.8</v>
      </c>
      <c r="D47" s="23"/>
      <c r="E47" s="23"/>
      <c r="F47" s="23"/>
      <c r="G47" s="23"/>
      <c r="H47" s="23"/>
      <c r="I47" s="23"/>
      <c r="J47" s="129">
        <v>0.15</v>
      </c>
      <c r="K47"/>
    </row>
    <row r="48" spans="1:11" s="12" customFormat="1" ht="25.5">
      <c r="A48" s="11" t="s">
        <v>44</v>
      </c>
      <c r="B48" s="141"/>
      <c r="C48" s="143"/>
      <c r="D48" s="25"/>
      <c r="E48" s="25"/>
      <c r="F48" s="25"/>
      <c r="G48" s="25"/>
      <c r="H48" s="25"/>
      <c r="I48" s="25"/>
      <c r="J48" s="130"/>
      <c r="K48"/>
    </row>
    <row r="49" spans="1:10" ht="90" customHeight="1">
      <c r="A49" s="11" t="s">
        <v>169</v>
      </c>
      <c r="B49" s="141"/>
      <c r="C49" s="143"/>
      <c r="D49" s="25"/>
      <c r="E49" s="25"/>
      <c r="F49" s="25"/>
      <c r="G49" s="25"/>
      <c r="H49" s="25"/>
      <c r="I49" s="25"/>
      <c r="J49" s="130"/>
    </row>
    <row r="50" spans="1:10" ht="38.25">
      <c r="A50" s="11" t="s">
        <v>129</v>
      </c>
      <c r="B50" s="141"/>
      <c r="C50" s="143"/>
      <c r="D50" s="25"/>
      <c r="E50" s="25"/>
      <c r="F50" s="25"/>
      <c r="G50" s="25"/>
      <c r="H50" s="25"/>
      <c r="I50" s="25"/>
      <c r="J50" s="130"/>
    </row>
    <row r="51" spans="1:10" ht="26.25" thickBot="1">
      <c r="A51" s="11" t="s">
        <v>159</v>
      </c>
      <c r="B51" s="141"/>
      <c r="C51" s="143"/>
      <c r="D51" s="25"/>
      <c r="E51" s="25"/>
      <c r="F51" s="25"/>
      <c r="G51" s="25"/>
      <c r="H51" s="25"/>
      <c r="I51" s="25"/>
      <c r="J51" s="130"/>
    </row>
    <row r="52" spans="1:15" ht="38.25">
      <c r="A52" s="44" t="s">
        <v>45</v>
      </c>
      <c r="B52" s="141"/>
      <c r="C52" s="143"/>
      <c r="D52" s="45" t="e">
        <f>#REF!+#REF!</f>
        <v>#REF!</v>
      </c>
      <c r="E52" s="45" t="e">
        <f>#REF!+#REF!</f>
        <v>#REF!</v>
      </c>
      <c r="F52" s="45" t="e">
        <f>#REF!+#REF!</f>
        <v>#REF!</v>
      </c>
      <c r="G52" s="45" t="e">
        <f>#REF!+#REF!</f>
        <v>#REF!</v>
      </c>
      <c r="H52" s="45" t="e">
        <f>#REF!+#REF!</f>
        <v>#REF!</v>
      </c>
      <c r="I52" s="45" t="e">
        <f>#REF!+#REF!</f>
        <v>#REF!</v>
      </c>
      <c r="J52" s="130"/>
      <c r="L52" s="46"/>
      <c r="O52" s="46"/>
    </row>
    <row r="53" spans="1:15" ht="25.5">
      <c r="A53" s="11" t="s">
        <v>47</v>
      </c>
      <c r="B53" s="141"/>
      <c r="C53" s="143"/>
      <c r="D53" s="36" t="e">
        <v>#REF!</v>
      </c>
      <c r="E53" s="36" t="e">
        <v>#REF!</v>
      </c>
      <c r="F53" s="36" t="e">
        <v>#REF!</v>
      </c>
      <c r="G53" s="36" t="e">
        <v>#REF!</v>
      </c>
      <c r="H53" s="36" t="e">
        <v>#REF!</v>
      </c>
      <c r="I53" s="36" t="e">
        <v>#REF!</v>
      </c>
      <c r="J53" s="130"/>
      <c r="L53" s="46"/>
      <c r="O53" s="46"/>
    </row>
    <row r="54" spans="1:10" ht="38.25">
      <c r="A54" s="11" t="s">
        <v>48</v>
      </c>
      <c r="B54" s="141"/>
      <c r="C54" s="143"/>
      <c r="D54" s="26"/>
      <c r="E54" s="26"/>
      <c r="F54" s="26"/>
      <c r="G54" s="26"/>
      <c r="H54" s="26"/>
      <c r="I54" s="26"/>
      <c r="J54" s="130"/>
    </row>
    <row r="55" spans="1:10" ht="51.75" thickBot="1">
      <c r="A55" s="35" t="s">
        <v>49</v>
      </c>
      <c r="B55" s="145"/>
      <c r="C55" s="146"/>
      <c r="D55" s="47"/>
      <c r="E55" s="47"/>
      <c r="F55" s="47"/>
      <c r="G55" s="47"/>
      <c r="H55" s="47"/>
      <c r="I55" s="47"/>
      <c r="J55" s="127"/>
    </row>
    <row r="56" spans="1:10" ht="25.5">
      <c r="A56" s="17" t="s">
        <v>50</v>
      </c>
      <c r="B56" s="34" t="s">
        <v>51</v>
      </c>
      <c r="C56" s="19">
        <f>C57</f>
        <v>10783.8</v>
      </c>
      <c r="D56" s="20"/>
      <c r="E56" s="20"/>
      <c r="F56" s="20"/>
      <c r="G56" s="20"/>
      <c r="H56" s="20"/>
      <c r="I56" s="20"/>
      <c r="J56" s="48">
        <f>J57</f>
        <v>0.15</v>
      </c>
    </row>
    <row r="57" spans="1:10" ht="61.5" customHeight="1" thickBot="1">
      <c r="A57" s="11" t="s">
        <v>130</v>
      </c>
      <c r="B57" s="138" t="s">
        <v>16</v>
      </c>
      <c r="C57" s="135">
        <f>C3*J57*12</f>
        <v>10783.8</v>
      </c>
      <c r="D57" s="23"/>
      <c r="E57" s="23"/>
      <c r="F57" s="23"/>
      <c r="G57" s="23"/>
      <c r="H57" s="23"/>
      <c r="I57" s="23"/>
      <c r="J57" s="139">
        <v>0.15</v>
      </c>
    </row>
    <row r="58" spans="1:10" ht="73.5" customHeight="1" thickBot="1">
      <c r="A58" s="11" t="s">
        <v>131</v>
      </c>
      <c r="B58" s="138"/>
      <c r="C58" s="135"/>
      <c r="D58" s="25"/>
      <c r="E58" s="25"/>
      <c r="F58" s="25"/>
      <c r="G58" s="25"/>
      <c r="H58" s="25"/>
      <c r="I58" s="25"/>
      <c r="J58" s="139"/>
    </row>
    <row r="59" spans="1:10" ht="13.5" hidden="1" thickBot="1">
      <c r="A59" s="11"/>
      <c r="B59" s="138"/>
      <c r="C59" s="135"/>
      <c r="D59" s="25"/>
      <c r="E59" s="25"/>
      <c r="F59" s="25"/>
      <c r="G59" s="25"/>
      <c r="H59" s="25"/>
      <c r="I59" s="25"/>
      <c r="J59" s="139"/>
    </row>
    <row r="60" spans="1:10" ht="39" thickBot="1">
      <c r="A60" s="37" t="s">
        <v>31</v>
      </c>
      <c r="B60" s="138"/>
      <c r="C60" s="135"/>
      <c r="D60" s="38"/>
      <c r="E60" s="38"/>
      <c r="F60" s="38"/>
      <c r="G60" s="38"/>
      <c r="H60" s="38"/>
      <c r="I60" s="38"/>
      <c r="J60" s="139"/>
    </row>
    <row r="61" spans="1:10" ht="25.5">
      <c r="A61" s="17" t="s">
        <v>52</v>
      </c>
      <c r="B61" s="34"/>
      <c r="C61" s="19">
        <f>C62</f>
        <v>10783.8</v>
      </c>
      <c r="D61" s="20"/>
      <c r="E61" s="20"/>
      <c r="F61" s="20"/>
      <c r="G61" s="20"/>
      <c r="H61" s="20"/>
      <c r="I61" s="20"/>
      <c r="J61" s="48">
        <f>J62</f>
        <v>0.15</v>
      </c>
    </row>
    <row r="62" spans="1:10" ht="73.5" customHeight="1" thickBot="1">
      <c r="A62" s="11" t="s">
        <v>53</v>
      </c>
      <c r="B62" s="138" t="s">
        <v>16</v>
      </c>
      <c r="C62" s="135">
        <f>C3*J62*12</f>
        <v>10783.8</v>
      </c>
      <c r="D62" s="23"/>
      <c r="E62" s="23"/>
      <c r="F62" s="23"/>
      <c r="G62" s="23"/>
      <c r="H62" s="23"/>
      <c r="I62" s="23"/>
      <c r="J62" s="139">
        <v>0.15</v>
      </c>
    </row>
    <row r="63" spans="1:10" ht="26.25" thickBot="1">
      <c r="A63" s="11" t="s">
        <v>54</v>
      </c>
      <c r="B63" s="138"/>
      <c r="C63" s="135"/>
      <c r="D63" s="25"/>
      <c r="E63" s="25"/>
      <c r="F63" s="25"/>
      <c r="G63" s="25"/>
      <c r="H63" s="25"/>
      <c r="I63" s="25"/>
      <c r="J63" s="139"/>
    </row>
    <row r="64" spans="1:10" ht="39" thickBot="1">
      <c r="A64" s="11" t="s">
        <v>55</v>
      </c>
      <c r="B64" s="138"/>
      <c r="C64" s="135"/>
      <c r="D64" s="25"/>
      <c r="E64" s="25"/>
      <c r="F64" s="25"/>
      <c r="G64" s="25"/>
      <c r="H64" s="25"/>
      <c r="I64" s="25"/>
      <c r="J64" s="139"/>
    </row>
    <row r="65" spans="1:10" ht="39" thickBot="1">
      <c r="A65" s="11" t="s">
        <v>56</v>
      </c>
      <c r="B65" s="138"/>
      <c r="C65" s="135"/>
      <c r="D65" s="25"/>
      <c r="E65" s="25"/>
      <c r="F65" s="25"/>
      <c r="G65" s="25"/>
      <c r="H65" s="25"/>
      <c r="I65" s="25"/>
      <c r="J65" s="139"/>
    </row>
    <row r="66" spans="1:10" ht="48.75" customHeight="1" thickBot="1">
      <c r="A66" s="11" t="s">
        <v>57</v>
      </c>
      <c r="B66" s="138"/>
      <c r="C66" s="135"/>
      <c r="D66" s="26"/>
      <c r="E66" s="26"/>
      <c r="F66" s="26"/>
      <c r="G66" s="26"/>
      <c r="H66" s="26"/>
      <c r="I66" s="26"/>
      <c r="J66" s="139"/>
    </row>
    <row r="67" spans="1:10" ht="48.75" customHeight="1" thickBot="1">
      <c r="A67" s="35" t="s">
        <v>173</v>
      </c>
      <c r="B67" s="138"/>
      <c r="C67" s="135"/>
      <c r="D67" s="25"/>
      <c r="E67" s="25"/>
      <c r="F67" s="25"/>
      <c r="G67" s="25"/>
      <c r="H67" s="25"/>
      <c r="I67" s="25"/>
      <c r="J67" s="139"/>
    </row>
    <row r="68" spans="1:10" ht="26.25" thickBot="1">
      <c r="A68" s="37" t="s">
        <v>58</v>
      </c>
      <c r="B68" s="138"/>
      <c r="C68" s="135"/>
      <c r="D68" s="38"/>
      <c r="E68" s="38"/>
      <c r="F68" s="38"/>
      <c r="G68" s="38"/>
      <c r="H68" s="38"/>
      <c r="I68" s="38"/>
      <c r="J68" s="139"/>
    </row>
    <row r="69" spans="1:10" ht="26.25" thickBot="1">
      <c r="A69" s="17" t="s">
        <v>59</v>
      </c>
      <c r="B69" s="34"/>
      <c r="C69" s="19">
        <f>C70</f>
        <v>10783.8</v>
      </c>
      <c r="D69" s="20"/>
      <c r="E69" s="20"/>
      <c r="F69" s="20"/>
      <c r="G69" s="20"/>
      <c r="H69" s="20"/>
      <c r="I69" s="20"/>
      <c r="J69" s="49">
        <f>J70</f>
        <v>0.15</v>
      </c>
    </row>
    <row r="70" spans="1:10" ht="100.5" customHeight="1" thickBot="1">
      <c r="A70" s="11" t="s">
        <v>132</v>
      </c>
      <c r="B70" s="138" t="s">
        <v>16</v>
      </c>
      <c r="C70" s="135">
        <f>C3*J70*12</f>
        <v>10783.8</v>
      </c>
      <c r="D70" s="23"/>
      <c r="E70" s="23"/>
      <c r="F70" s="23"/>
      <c r="G70" s="23"/>
      <c r="H70" s="23"/>
      <c r="I70" s="23"/>
      <c r="J70" s="139">
        <v>0.15</v>
      </c>
    </row>
    <row r="71" spans="1:10" ht="48" customHeight="1" thickBot="1">
      <c r="A71" s="11" t="s">
        <v>60</v>
      </c>
      <c r="B71" s="138"/>
      <c r="C71" s="135"/>
      <c r="D71" s="26"/>
      <c r="E71" s="26"/>
      <c r="F71" s="26"/>
      <c r="G71" s="26"/>
      <c r="H71" s="26"/>
      <c r="I71" s="26"/>
      <c r="J71" s="139"/>
    </row>
    <row r="72" spans="1:10" ht="26.25" thickBot="1">
      <c r="A72" s="37" t="s">
        <v>160</v>
      </c>
      <c r="B72" s="138"/>
      <c r="C72" s="135"/>
      <c r="D72" s="47"/>
      <c r="E72" s="47"/>
      <c r="F72" s="47"/>
      <c r="G72" s="47"/>
      <c r="H72" s="47"/>
      <c r="I72" s="47"/>
      <c r="J72" s="139"/>
    </row>
    <row r="73" spans="1:10" ht="90" thickBot="1">
      <c r="A73" s="50" t="s">
        <v>61</v>
      </c>
      <c r="B73" s="24" t="s">
        <v>16</v>
      </c>
      <c r="C73" s="19">
        <f>C3*J73*12</f>
        <v>10783.8</v>
      </c>
      <c r="D73" s="20"/>
      <c r="E73" s="20"/>
      <c r="F73" s="20"/>
      <c r="G73" s="20"/>
      <c r="H73" s="20"/>
      <c r="I73" s="20"/>
      <c r="J73" s="51">
        <v>0.15</v>
      </c>
    </row>
    <row r="74" spans="1:10" ht="69.75" customHeight="1">
      <c r="A74" s="17" t="s">
        <v>62</v>
      </c>
      <c r="B74" s="41"/>
      <c r="C74" s="19">
        <f>C75</f>
        <v>10783.8</v>
      </c>
      <c r="D74" s="52"/>
      <c r="E74" s="52"/>
      <c r="F74" s="52"/>
      <c r="G74" s="52"/>
      <c r="H74" s="52"/>
      <c r="I74" s="52"/>
      <c r="J74" s="53">
        <f>J75</f>
        <v>0.15</v>
      </c>
    </row>
    <row r="75" spans="1:10" ht="51" customHeight="1" thickBot="1">
      <c r="A75" s="11" t="s">
        <v>133</v>
      </c>
      <c r="B75" s="138" t="s">
        <v>16</v>
      </c>
      <c r="C75" s="135">
        <f>C3*J75*12</f>
        <v>10783.8</v>
      </c>
      <c r="D75" s="25"/>
      <c r="E75" s="25"/>
      <c r="F75" s="25"/>
      <c r="G75" s="25"/>
      <c r="H75" s="25"/>
      <c r="I75" s="25"/>
      <c r="J75" s="144">
        <v>0.15</v>
      </c>
    </row>
    <row r="76" spans="1:10" ht="39" thickBot="1">
      <c r="A76" s="37" t="s">
        <v>161</v>
      </c>
      <c r="B76" s="138"/>
      <c r="C76" s="135"/>
      <c r="D76" s="47"/>
      <c r="E76" s="47"/>
      <c r="F76" s="47"/>
      <c r="G76" s="47"/>
      <c r="H76" s="47"/>
      <c r="I76" s="47"/>
      <c r="J76" s="144"/>
    </row>
    <row r="77" spans="1:10" ht="38.25">
      <c r="A77" s="39" t="s">
        <v>63</v>
      </c>
      <c r="B77" s="18"/>
      <c r="C77" s="54">
        <f>C78</f>
        <v>10783.8</v>
      </c>
      <c r="D77" s="54"/>
      <c r="E77" s="54"/>
      <c r="F77" s="54"/>
      <c r="G77" s="54"/>
      <c r="H77" s="54"/>
      <c r="I77" s="54"/>
      <c r="J77" s="55">
        <f>J78</f>
        <v>0.15</v>
      </c>
    </row>
    <row r="78" spans="1:10" ht="77.25" customHeight="1" thickBot="1">
      <c r="A78" s="56" t="s">
        <v>64</v>
      </c>
      <c r="B78" s="138" t="s">
        <v>16</v>
      </c>
      <c r="C78" s="135">
        <f>C3*J78*12</f>
        <v>10783.8</v>
      </c>
      <c r="D78" s="57"/>
      <c r="E78" s="57"/>
      <c r="F78" s="57"/>
      <c r="G78" s="57"/>
      <c r="H78" s="57"/>
      <c r="I78" s="57"/>
      <c r="J78" s="136">
        <v>0.15</v>
      </c>
    </row>
    <row r="79" spans="1:10" ht="56.25" customHeight="1" thickBot="1">
      <c r="A79" s="58" t="s">
        <v>65</v>
      </c>
      <c r="B79" s="138"/>
      <c r="C79" s="135"/>
      <c r="D79" s="38"/>
      <c r="E79" s="38"/>
      <c r="F79" s="38"/>
      <c r="G79" s="38"/>
      <c r="H79" s="38"/>
      <c r="I79" s="38"/>
      <c r="J79" s="136"/>
    </row>
    <row r="80" spans="1:10" ht="46.5" customHeight="1" thickBot="1">
      <c r="A80" s="137" t="s">
        <v>66</v>
      </c>
      <c r="B80" s="137"/>
      <c r="C80" s="137"/>
      <c r="D80" s="137"/>
      <c r="E80" s="137"/>
      <c r="F80" s="137"/>
      <c r="G80" s="137"/>
      <c r="H80" s="137"/>
      <c r="I80" s="137"/>
      <c r="J80" s="137"/>
    </row>
    <row r="81" spans="1:10" ht="25.5">
      <c r="A81" s="17" t="s">
        <v>134</v>
      </c>
      <c r="B81" s="41"/>
      <c r="C81" s="20">
        <f>C82</f>
        <v>3594.6000000000004</v>
      </c>
      <c r="D81" s="20"/>
      <c r="E81" s="20"/>
      <c r="F81" s="20"/>
      <c r="G81" s="20"/>
      <c r="H81" s="20"/>
      <c r="I81" s="20"/>
      <c r="J81" s="49">
        <f>J82</f>
        <v>0.05</v>
      </c>
    </row>
    <row r="82" spans="1:10" ht="26.25" thickBot="1">
      <c r="A82" s="56" t="s">
        <v>135</v>
      </c>
      <c r="B82" s="138" t="s">
        <v>16</v>
      </c>
      <c r="C82" s="135">
        <f>J82*12*C3</f>
        <v>3594.6000000000004</v>
      </c>
      <c r="D82" s="25"/>
      <c r="E82" s="25"/>
      <c r="F82" s="25"/>
      <c r="G82" s="25"/>
      <c r="H82" s="25"/>
      <c r="I82" s="25"/>
      <c r="J82" s="139">
        <v>0.05</v>
      </c>
    </row>
    <row r="83" spans="1:10" ht="26.25" thickBot="1">
      <c r="A83" s="56" t="s">
        <v>67</v>
      </c>
      <c r="B83" s="138"/>
      <c r="C83" s="135"/>
      <c r="D83" s="26"/>
      <c r="E83" s="26"/>
      <c r="F83" s="26"/>
      <c r="G83" s="26"/>
      <c r="H83" s="26"/>
      <c r="I83" s="26"/>
      <c r="J83" s="139"/>
    </row>
    <row r="84" spans="1:10" ht="39" thickBot="1">
      <c r="A84" s="58" t="s">
        <v>31</v>
      </c>
      <c r="B84" s="138"/>
      <c r="C84" s="135"/>
      <c r="D84" s="38"/>
      <c r="E84" s="38"/>
      <c r="F84" s="38"/>
      <c r="G84" s="38"/>
      <c r="H84" s="38"/>
      <c r="I84" s="38"/>
      <c r="J84" s="139"/>
    </row>
    <row r="85" spans="1:11" ht="38.25">
      <c r="A85" s="17" t="s">
        <v>136</v>
      </c>
      <c r="B85" s="41"/>
      <c r="C85" s="59">
        <f>C86</f>
        <v>32351.4</v>
      </c>
      <c r="D85" s="52"/>
      <c r="E85" s="52"/>
      <c r="F85" s="52"/>
      <c r="G85" s="52"/>
      <c r="H85" s="52"/>
      <c r="I85" s="52"/>
      <c r="J85" s="49">
        <f>J86</f>
        <v>0.45</v>
      </c>
      <c r="K85" s="111"/>
    </row>
    <row r="86" spans="1:10" ht="66" customHeight="1" thickBot="1">
      <c r="A86" s="56" t="s">
        <v>68</v>
      </c>
      <c r="B86" s="124" t="s">
        <v>137</v>
      </c>
      <c r="C86" s="124">
        <f>J86*C3*12</f>
        <v>32351.4</v>
      </c>
      <c r="D86" s="124" t="s">
        <v>69</v>
      </c>
      <c r="E86" s="124" t="s">
        <v>69</v>
      </c>
      <c r="F86" s="124" t="s">
        <v>69</v>
      </c>
      <c r="G86" s="124" t="s">
        <v>69</v>
      </c>
      <c r="H86" s="124" t="s">
        <v>69</v>
      </c>
      <c r="I86" s="124" t="s">
        <v>69</v>
      </c>
      <c r="J86" s="124">
        <v>0.45</v>
      </c>
    </row>
    <row r="87" spans="1:10" ht="51.75" thickBot="1">
      <c r="A87" s="56" t="s">
        <v>70</v>
      </c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" ht="46.5" customHeight="1" thickBot="1">
      <c r="A88" s="56" t="s">
        <v>71</v>
      </c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36.75" customHeight="1" thickBot="1">
      <c r="A89" s="56" t="s">
        <v>72</v>
      </c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ht="64.5" thickBot="1">
      <c r="A90" s="58" t="s">
        <v>73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ht="38.25">
      <c r="A91" s="17" t="s">
        <v>138</v>
      </c>
      <c r="B91" s="18"/>
      <c r="C91" s="19">
        <f>C92</f>
        <v>71892</v>
      </c>
      <c r="D91" s="20"/>
      <c r="E91" s="20"/>
      <c r="F91" s="20"/>
      <c r="G91" s="20"/>
      <c r="H91" s="20"/>
      <c r="I91" s="20"/>
      <c r="J91" s="49">
        <f>J92</f>
        <v>1</v>
      </c>
    </row>
    <row r="92" spans="1:10" ht="95.25" customHeight="1">
      <c r="A92" s="61" t="s">
        <v>168</v>
      </c>
      <c r="B92" s="140" t="s">
        <v>74</v>
      </c>
      <c r="C92" s="142">
        <f>C3*J92*12</f>
        <v>71892</v>
      </c>
      <c r="D92" s="36"/>
      <c r="E92" s="36"/>
      <c r="F92" s="36"/>
      <c r="G92" s="36"/>
      <c r="H92" s="36"/>
      <c r="I92" s="36"/>
      <c r="J92" s="129">
        <v>1</v>
      </c>
    </row>
    <row r="93" spans="1:10" ht="60.75" customHeight="1">
      <c r="A93" s="56" t="s">
        <v>75</v>
      </c>
      <c r="B93" s="141"/>
      <c r="C93" s="143"/>
      <c r="D93" s="36"/>
      <c r="E93" s="36"/>
      <c r="F93" s="36"/>
      <c r="G93" s="36"/>
      <c r="H93" s="36"/>
      <c r="I93" s="36"/>
      <c r="J93" s="130"/>
    </row>
    <row r="94" spans="1:10" ht="45.75" customHeight="1">
      <c r="A94" s="56" t="s">
        <v>76</v>
      </c>
      <c r="B94" s="141"/>
      <c r="C94" s="143"/>
      <c r="D94" s="36"/>
      <c r="E94" s="36"/>
      <c r="F94" s="36"/>
      <c r="G94" s="36"/>
      <c r="H94" s="36"/>
      <c r="I94" s="36"/>
      <c r="J94" s="130"/>
    </row>
    <row r="95" spans="1:10" ht="38.25" customHeight="1">
      <c r="A95" s="56" t="s">
        <v>154</v>
      </c>
      <c r="B95" s="141"/>
      <c r="C95" s="143"/>
      <c r="D95" s="36"/>
      <c r="E95" s="36"/>
      <c r="F95" s="36"/>
      <c r="G95" s="36"/>
      <c r="H95" s="36"/>
      <c r="I95" s="36"/>
      <c r="J95" s="130"/>
    </row>
    <row r="96" spans="1:10" ht="51">
      <c r="A96" s="56" t="s">
        <v>77</v>
      </c>
      <c r="B96" s="141"/>
      <c r="C96" s="143"/>
      <c r="D96" s="36"/>
      <c r="E96" s="36"/>
      <c r="F96" s="36"/>
      <c r="G96" s="36"/>
      <c r="H96" s="36"/>
      <c r="I96" s="36"/>
      <c r="J96" s="130"/>
    </row>
    <row r="97" spans="1:10" ht="38.25">
      <c r="A97" s="56" t="s">
        <v>78</v>
      </c>
      <c r="B97" s="141"/>
      <c r="C97" s="143"/>
      <c r="D97" s="36"/>
      <c r="E97" s="36"/>
      <c r="F97" s="36"/>
      <c r="G97" s="36"/>
      <c r="H97" s="36"/>
      <c r="I97" s="36"/>
      <c r="J97" s="130"/>
    </row>
    <row r="98" spans="1:10" ht="38.25">
      <c r="A98" s="56" t="s">
        <v>79</v>
      </c>
      <c r="B98" s="141"/>
      <c r="C98" s="143"/>
      <c r="D98" s="36"/>
      <c r="E98" s="36"/>
      <c r="F98" s="36"/>
      <c r="G98" s="36"/>
      <c r="H98" s="36"/>
      <c r="I98" s="36"/>
      <c r="J98" s="130"/>
    </row>
    <row r="99" spans="1:10" ht="25.5">
      <c r="A99" s="56" t="s">
        <v>80</v>
      </c>
      <c r="B99" s="141"/>
      <c r="C99" s="143"/>
      <c r="D99" s="36"/>
      <c r="E99" s="36"/>
      <c r="F99" s="36"/>
      <c r="G99" s="36"/>
      <c r="H99" s="36"/>
      <c r="I99" s="36"/>
      <c r="J99" s="130"/>
    </row>
    <row r="100" spans="1:10" ht="12.75">
      <c r="A100" s="117" t="s">
        <v>81</v>
      </c>
      <c r="B100" s="141"/>
      <c r="C100" s="143"/>
      <c r="D100" s="36"/>
      <c r="E100" s="36"/>
      <c r="F100" s="36"/>
      <c r="G100" s="36"/>
      <c r="H100" s="36"/>
      <c r="I100" s="36"/>
      <c r="J100" s="130"/>
    </row>
    <row r="101" spans="1:10" ht="26.25" thickBot="1">
      <c r="A101" s="62" t="s">
        <v>82</v>
      </c>
      <c r="B101" s="141"/>
      <c r="C101" s="143"/>
      <c r="D101" s="36"/>
      <c r="E101" s="36"/>
      <c r="F101" s="36"/>
      <c r="G101" s="36"/>
      <c r="H101" s="36"/>
      <c r="I101" s="36"/>
      <c r="J101" s="130"/>
    </row>
    <row r="102" spans="1:10" ht="38.25">
      <c r="A102" s="17" t="s">
        <v>139</v>
      </c>
      <c r="B102" s="41"/>
      <c r="C102" s="19">
        <f>SUM(C103:C106)</f>
        <v>107838</v>
      </c>
      <c r="D102" s="20"/>
      <c r="E102" s="20"/>
      <c r="F102" s="20"/>
      <c r="G102" s="20"/>
      <c r="H102" s="20"/>
      <c r="I102" s="20"/>
      <c r="J102" s="49">
        <f>SUM(J103:J106)</f>
        <v>1.5</v>
      </c>
    </row>
    <row r="103" spans="1:15" ht="38.25">
      <c r="A103" s="56" t="s">
        <v>83</v>
      </c>
      <c r="B103" s="63" t="s">
        <v>51</v>
      </c>
      <c r="C103" s="36">
        <f>C3*J103*12</f>
        <v>35946</v>
      </c>
      <c r="D103" s="57" t="e">
        <f>#REF!+#REF!+#REF!+#REF!</f>
        <v>#REF!</v>
      </c>
      <c r="E103" s="57" t="e">
        <f>#REF!+#REF!+#REF!+#REF!</f>
        <v>#REF!</v>
      </c>
      <c r="F103" s="57" t="e">
        <f>#REF!+#REF!+#REF!+#REF!</f>
        <v>#REF!</v>
      </c>
      <c r="G103" s="57" t="e">
        <f>#REF!+#REF!+#REF!+#REF!</f>
        <v>#REF!</v>
      </c>
      <c r="H103" s="57" t="e">
        <f>#REF!+#REF!+#REF!+#REF!</f>
        <v>#REF!</v>
      </c>
      <c r="I103" s="57" t="e">
        <f>#REF!+#REF!+#REF!+#REF!</f>
        <v>#REF!</v>
      </c>
      <c r="J103" s="64">
        <v>0.5</v>
      </c>
      <c r="L103" s="46"/>
      <c r="M103" s="46"/>
      <c r="O103" s="46"/>
    </row>
    <row r="104" spans="1:15" ht="12.75">
      <c r="A104" s="56" t="s">
        <v>84</v>
      </c>
      <c r="B104" s="63" t="s">
        <v>51</v>
      </c>
      <c r="C104" s="36">
        <f>C3*J104*12</f>
        <v>21567.6</v>
      </c>
      <c r="D104" s="57" t="e">
        <f>#REF!</f>
        <v>#REF!</v>
      </c>
      <c r="E104" s="57" t="e">
        <f>#REF!</f>
        <v>#REF!</v>
      </c>
      <c r="F104" s="57" t="e">
        <f>#REF!+#REF!+#REF!+#REF!+#REF!+#REF!+#REF!+#REF!</f>
        <v>#REF!</v>
      </c>
      <c r="G104" s="57" t="e">
        <f>#REF!</f>
        <v>#REF!</v>
      </c>
      <c r="H104" s="57" t="e">
        <f>#REF!</f>
        <v>#REF!</v>
      </c>
      <c r="I104" s="57" t="e">
        <f>#REF!</f>
        <v>#REF!</v>
      </c>
      <c r="J104" s="64">
        <v>0.3</v>
      </c>
      <c r="L104" s="46"/>
      <c r="M104" s="65"/>
      <c r="O104" s="46"/>
    </row>
    <row r="105" spans="1:15" ht="12.75">
      <c r="A105" s="56" t="s">
        <v>85</v>
      </c>
      <c r="B105" s="63" t="s">
        <v>51</v>
      </c>
      <c r="C105" s="36">
        <f>C3*J105*12</f>
        <v>21567.6</v>
      </c>
      <c r="D105" s="57" t="e">
        <f>#REF!</f>
        <v>#REF!</v>
      </c>
      <c r="E105" s="57" t="e">
        <f>#REF!</f>
        <v>#REF!</v>
      </c>
      <c r="F105" s="57" t="e">
        <f>#REF!</f>
        <v>#REF!</v>
      </c>
      <c r="G105" s="57" t="e">
        <f>#REF!</f>
        <v>#REF!</v>
      </c>
      <c r="H105" s="57" t="e">
        <f>#REF!</f>
        <v>#REF!</v>
      </c>
      <c r="I105" s="57" t="e">
        <f>#REF!</f>
        <v>#REF!</v>
      </c>
      <c r="J105" s="64">
        <v>0.3</v>
      </c>
      <c r="L105" s="46"/>
      <c r="M105" s="65"/>
      <c r="O105" s="46"/>
    </row>
    <row r="106" spans="1:15" ht="26.25" thickBot="1">
      <c r="A106" s="58" t="s">
        <v>86</v>
      </c>
      <c r="B106" s="63" t="s">
        <v>46</v>
      </c>
      <c r="C106" s="36">
        <f>C3*J106*12</f>
        <v>28756.800000000003</v>
      </c>
      <c r="D106" s="57" t="e">
        <f>#REF!</f>
        <v>#REF!</v>
      </c>
      <c r="E106" s="57" t="e">
        <f>#REF!</f>
        <v>#REF!</v>
      </c>
      <c r="F106" s="57" t="e">
        <f>#REF!</f>
        <v>#REF!</v>
      </c>
      <c r="G106" s="57" t="e">
        <f>#REF!</f>
        <v>#REF!</v>
      </c>
      <c r="H106" s="57" t="e">
        <f>#REF!</f>
        <v>#REF!</v>
      </c>
      <c r="I106" s="57" t="e">
        <f>#REF!</f>
        <v>#REF!</v>
      </c>
      <c r="J106" s="64">
        <v>0.4</v>
      </c>
      <c r="L106" s="46"/>
      <c r="M106" s="46"/>
      <c r="O106" s="46"/>
    </row>
    <row r="107" spans="1:10" ht="38.25">
      <c r="A107" s="17" t="s">
        <v>140</v>
      </c>
      <c r="B107" s="40"/>
      <c r="C107" s="66">
        <f>SUM(C109:C112)</f>
        <v>153848.88</v>
      </c>
      <c r="D107" s="54"/>
      <c r="E107" s="54"/>
      <c r="F107" s="54"/>
      <c r="G107" s="54"/>
      <c r="H107" s="54"/>
      <c r="I107" s="54"/>
      <c r="J107" s="67">
        <f>SUM(J109:J112)</f>
        <v>2.1399999999999997</v>
      </c>
    </row>
    <row r="108" spans="1:10" ht="60.75" customHeight="1">
      <c r="A108" s="68" t="s">
        <v>162</v>
      </c>
      <c r="B108" s="69" t="s">
        <v>141</v>
      </c>
      <c r="C108" s="70" t="s">
        <v>92</v>
      </c>
      <c r="D108" s="70" t="s">
        <v>92</v>
      </c>
      <c r="E108" s="70" t="s">
        <v>92</v>
      </c>
      <c r="F108" s="70" t="s">
        <v>92</v>
      </c>
      <c r="G108" s="70" t="s">
        <v>92</v>
      </c>
      <c r="H108" s="70" t="s">
        <v>92</v>
      </c>
      <c r="I108" s="70" t="s">
        <v>92</v>
      </c>
      <c r="J108" s="70" t="s">
        <v>92</v>
      </c>
    </row>
    <row r="109" spans="1:15" ht="113.25" customHeight="1">
      <c r="A109" s="56" t="s">
        <v>142</v>
      </c>
      <c r="B109" s="63" t="s">
        <v>87</v>
      </c>
      <c r="C109" s="36">
        <f>C3*J109*12</f>
        <v>50324.399999999994</v>
      </c>
      <c r="D109" s="57" t="e">
        <f>#REF!</f>
        <v>#REF!</v>
      </c>
      <c r="E109" s="57" t="e">
        <f>#REF!</f>
        <v>#REF!</v>
      </c>
      <c r="F109" s="57" t="e">
        <f>#REF!</f>
        <v>#REF!</v>
      </c>
      <c r="G109" s="57" t="e">
        <f>#REF!</f>
        <v>#REF!</v>
      </c>
      <c r="H109" s="57" t="e">
        <f>#REF!</f>
        <v>#REF!</v>
      </c>
      <c r="I109" s="57" t="e">
        <f>#REF!</f>
        <v>#REF!</v>
      </c>
      <c r="J109" s="64">
        <v>0.7</v>
      </c>
      <c r="L109" s="46"/>
      <c r="M109" s="46"/>
      <c r="O109" s="46"/>
    </row>
    <row r="110" spans="1:15" ht="25.5">
      <c r="A110" s="56" t="s">
        <v>88</v>
      </c>
      <c r="B110" s="63" t="s">
        <v>89</v>
      </c>
      <c r="C110" s="36">
        <f>C3*J110*12</f>
        <v>25162.199999999997</v>
      </c>
      <c r="D110" s="57" t="e">
        <f>#REF!</f>
        <v>#REF!</v>
      </c>
      <c r="E110" s="57" t="e">
        <f>#REF!</f>
        <v>#REF!</v>
      </c>
      <c r="F110" s="57" t="e">
        <f>#REF!</f>
        <v>#REF!</v>
      </c>
      <c r="G110" s="57" t="e">
        <f>#REF!</f>
        <v>#REF!</v>
      </c>
      <c r="H110" s="57" t="e">
        <f>#REF!</f>
        <v>#REF!</v>
      </c>
      <c r="I110" s="57" t="e">
        <f>#REF!</f>
        <v>#REF!</v>
      </c>
      <c r="J110" s="64">
        <v>0.35</v>
      </c>
      <c r="L110" s="46"/>
      <c r="M110" s="46"/>
      <c r="O110" s="46"/>
    </row>
    <row r="111" spans="1:10" ht="71.25" customHeight="1">
      <c r="A111" s="61" t="s">
        <v>156</v>
      </c>
      <c r="B111" s="63" t="s">
        <v>90</v>
      </c>
      <c r="C111" s="36">
        <f>C3*J111*12</f>
        <v>25162.199999999997</v>
      </c>
      <c r="D111" s="57"/>
      <c r="E111" s="57"/>
      <c r="F111" s="57"/>
      <c r="G111" s="57"/>
      <c r="H111" s="57"/>
      <c r="I111" s="57"/>
      <c r="J111" s="64">
        <v>0.35</v>
      </c>
    </row>
    <row r="112" spans="1:10" ht="39" thickBot="1">
      <c r="A112" s="114" t="s">
        <v>157</v>
      </c>
      <c r="B112" s="33" t="s">
        <v>87</v>
      </c>
      <c r="C112" s="32">
        <f>C3*J112*12</f>
        <v>53200.08</v>
      </c>
      <c r="D112" s="38"/>
      <c r="E112" s="38"/>
      <c r="F112" s="38"/>
      <c r="G112" s="38"/>
      <c r="H112" s="38"/>
      <c r="I112" s="38"/>
      <c r="J112" s="71">
        <v>0.74</v>
      </c>
    </row>
    <row r="113" spans="1:10" ht="25.5">
      <c r="A113" s="115" t="s">
        <v>158</v>
      </c>
      <c r="B113" s="24"/>
      <c r="C113" s="112"/>
      <c r="D113" s="25"/>
      <c r="E113" s="25"/>
      <c r="F113" s="25"/>
      <c r="G113" s="25"/>
      <c r="H113" s="25"/>
      <c r="I113" s="25"/>
      <c r="J113" s="113"/>
    </row>
    <row r="114" spans="1:10" ht="0.75" customHeight="1" thickBot="1">
      <c r="A114" s="73" t="s">
        <v>143</v>
      </c>
      <c r="B114" s="131" t="s">
        <v>144</v>
      </c>
      <c r="C114" s="134" t="s">
        <v>92</v>
      </c>
      <c r="D114" s="74"/>
      <c r="E114" s="74"/>
      <c r="F114" s="74"/>
      <c r="G114" s="74"/>
      <c r="H114" s="74"/>
      <c r="I114" s="74"/>
      <c r="J114" s="134" t="s">
        <v>92</v>
      </c>
    </row>
    <row r="115" spans="1:10" ht="15.75" customHeight="1" hidden="1" thickBot="1">
      <c r="A115" s="73" t="s">
        <v>153</v>
      </c>
      <c r="B115" s="132"/>
      <c r="C115" s="134"/>
      <c r="D115" s="74"/>
      <c r="E115" s="74"/>
      <c r="F115" s="74"/>
      <c r="G115" s="74"/>
      <c r="H115" s="74"/>
      <c r="I115" s="74"/>
      <c r="J115" s="134"/>
    </row>
    <row r="116" spans="1:10" ht="64.5" hidden="1" thickBot="1">
      <c r="A116" s="73" t="s">
        <v>145</v>
      </c>
      <c r="B116" s="133"/>
      <c r="C116" s="134"/>
      <c r="D116" s="74"/>
      <c r="E116" s="74"/>
      <c r="F116" s="74"/>
      <c r="G116" s="74"/>
      <c r="H116" s="74"/>
      <c r="I116" s="74"/>
      <c r="J116" s="134"/>
    </row>
    <row r="117" spans="1:10" ht="25.5" customHeight="1" hidden="1" thickBot="1">
      <c r="A117" s="56" t="s">
        <v>91</v>
      </c>
      <c r="B117" s="128" t="s">
        <v>51</v>
      </c>
      <c r="C117" s="128" t="s">
        <v>92</v>
      </c>
      <c r="D117" s="128" t="s">
        <v>92</v>
      </c>
      <c r="E117" s="128" t="s">
        <v>92</v>
      </c>
      <c r="F117" s="128" t="s">
        <v>92</v>
      </c>
      <c r="G117" s="128" t="s">
        <v>92</v>
      </c>
      <c r="H117" s="128" t="s">
        <v>92</v>
      </c>
      <c r="I117" s="128" t="s">
        <v>92</v>
      </c>
      <c r="J117" s="128" t="s">
        <v>92</v>
      </c>
    </row>
    <row r="118" spans="1:10" ht="26.25" hidden="1" thickBot="1">
      <c r="A118" s="56" t="s">
        <v>93</v>
      </c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1:10" ht="51.75" hidden="1" thickBot="1">
      <c r="A119" s="58" t="s">
        <v>94</v>
      </c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1:10" ht="25.5">
      <c r="A120" s="17" t="s">
        <v>175</v>
      </c>
      <c r="B120" s="18"/>
      <c r="C120" s="19"/>
      <c r="D120" s="20"/>
      <c r="E120" s="20"/>
      <c r="F120" s="20"/>
      <c r="G120" s="20"/>
      <c r="H120" s="20"/>
      <c r="I120" s="20"/>
      <c r="J120" s="49"/>
    </row>
    <row r="121" spans="1:10" ht="25.5" customHeight="1" thickBot="1">
      <c r="A121" s="56" t="s">
        <v>95</v>
      </c>
      <c r="B121" s="124" t="s">
        <v>92</v>
      </c>
      <c r="C121" s="124" t="s">
        <v>92</v>
      </c>
      <c r="D121" s="124" t="s">
        <v>92</v>
      </c>
      <c r="E121" s="124" t="s">
        <v>92</v>
      </c>
      <c r="F121" s="124" t="s">
        <v>92</v>
      </c>
      <c r="G121" s="124" t="s">
        <v>92</v>
      </c>
      <c r="H121" s="124" t="s">
        <v>92</v>
      </c>
      <c r="I121" s="124" t="s">
        <v>92</v>
      </c>
      <c r="J121" s="124" t="s">
        <v>92</v>
      </c>
    </row>
    <row r="122" spans="1:10" ht="25.5" customHeight="1" thickBot="1">
      <c r="A122" s="56" t="s">
        <v>96</v>
      </c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0" ht="13.5" thickBot="1">
      <c r="A123" s="56" t="s">
        <v>97</v>
      </c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1:10" ht="48" customHeight="1" thickBot="1">
      <c r="A124" s="58" t="s">
        <v>98</v>
      </c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1:10" ht="15.75" thickBot="1">
      <c r="A125" s="125" t="s">
        <v>99</v>
      </c>
      <c r="B125" s="125"/>
      <c r="C125" s="125"/>
      <c r="D125" s="125"/>
      <c r="E125" s="125"/>
      <c r="F125" s="125"/>
      <c r="G125" s="125"/>
      <c r="H125" s="125"/>
      <c r="I125" s="125"/>
      <c r="J125" s="125"/>
    </row>
    <row r="126" spans="1:10" ht="25.5">
      <c r="A126" s="17" t="s">
        <v>176</v>
      </c>
      <c r="B126" s="18"/>
      <c r="C126" s="19">
        <f>SUM(C127:C132)</f>
        <v>253059.84</v>
      </c>
      <c r="D126" s="20"/>
      <c r="E126" s="20"/>
      <c r="F126" s="20"/>
      <c r="G126" s="20"/>
      <c r="H126" s="20"/>
      <c r="I126" s="20"/>
      <c r="J126" s="48">
        <f>SUM(J127:J132)</f>
        <v>3.5200000000000005</v>
      </c>
    </row>
    <row r="127" spans="1:15" ht="35.25" customHeight="1">
      <c r="A127" s="11" t="s">
        <v>146</v>
      </c>
      <c r="B127" s="36" t="s">
        <v>100</v>
      </c>
      <c r="C127" s="36">
        <f>C3*J127*12</f>
        <v>64702.8</v>
      </c>
      <c r="D127" s="57" t="e">
        <f>#REF!+#REF!+#REF!+#REF!+#REF!+#REF!+#REF!+#REF!</f>
        <v>#REF!</v>
      </c>
      <c r="E127" s="57" t="e">
        <f>#REF!+#REF!+#REF!+#REF!+#REF!+#REF!+#REF!+#REF!</f>
        <v>#REF!</v>
      </c>
      <c r="F127" s="57" t="e">
        <f>#REF!+#REF!+#REF!+#REF!+#REF!+#REF!+#REF!+#REF!</f>
        <v>#REF!</v>
      </c>
      <c r="G127" s="57" t="e">
        <f>#REF!+#REF!+#REF!+#REF!+#REF!+#REF!+#REF!+#REF!</f>
        <v>#REF!</v>
      </c>
      <c r="H127" s="57" t="e">
        <f>#REF!+#REF!+#REF!+#REF!+#REF!+#REF!+#REF!+#REF!</f>
        <v>#REF!</v>
      </c>
      <c r="I127" s="57" t="e">
        <f>#REF!+#REF!+#REF!+#REF!+#REF!+#REF!+#REF!+#REF!</f>
        <v>#REF!</v>
      </c>
      <c r="J127" s="64">
        <v>0.9</v>
      </c>
      <c r="L127" s="46"/>
      <c r="M127" s="46"/>
      <c r="O127" s="46"/>
    </row>
    <row r="128" spans="1:15" ht="25.5">
      <c r="A128" s="56" t="s">
        <v>101</v>
      </c>
      <c r="B128" s="63" t="s">
        <v>102</v>
      </c>
      <c r="C128" s="36">
        <f>C3*J128*12</f>
        <v>39540.600000000006</v>
      </c>
      <c r="D128" s="57" t="e">
        <f>#REF!+#REF!+#REF!+#REF!+#REF!+#REF!</f>
        <v>#REF!</v>
      </c>
      <c r="E128" s="57" t="e">
        <f>#REF!+#REF!+#REF!+#REF!+#REF!+#REF!</f>
        <v>#REF!</v>
      </c>
      <c r="F128" s="57" t="e">
        <f>#REF!+#REF!+#REF!+#REF!+#REF!+#REF!+#REF!+#REF!+#REF!+#REF!+#REF!+#REF!+#REF!+#REF!+#REF!+#REF!+#REF!+#REF!</f>
        <v>#REF!</v>
      </c>
      <c r="G128" s="57" t="e">
        <f>#REF!+#REF!+#REF!+#REF!+#REF!+#REF!</f>
        <v>#REF!</v>
      </c>
      <c r="H128" s="57" t="e">
        <f>#REF!+#REF!+#REF!+#REF!+#REF!+#REF!</f>
        <v>#REF!</v>
      </c>
      <c r="I128" s="57" t="e">
        <f>#REF!+#REF!+#REF!+#REF!+#REF!+#REF!</f>
        <v>#REF!</v>
      </c>
      <c r="J128" s="64">
        <v>0.55</v>
      </c>
      <c r="L128" s="46"/>
      <c r="M128" s="46"/>
      <c r="O128" s="46"/>
    </row>
    <row r="129" spans="1:15" ht="25.5">
      <c r="A129" s="11" t="s">
        <v>147</v>
      </c>
      <c r="B129" s="63" t="s">
        <v>46</v>
      </c>
      <c r="C129" s="36">
        <f>C3*J129*12</f>
        <v>35946</v>
      </c>
      <c r="D129" s="57" t="e">
        <f>#REF!+#REF!</f>
        <v>#REF!</v>
      </c>
      <c r="E129" s="57" t="e">
        <f>#REF!+#REF!</f>
        <v>#REF!</v>
      </c>
      <c r="F129" s="57" t="e">
        <f>#REF!+#REF!+#REF!+#REF!+#REF!+#REF!+#REF!+#REF!</f>
        <v>#REF!</v>
      </c>
      <c r="G129" s="57" t="e">
        <f>#REF!+#REF!</f>
        <v>#REF!</v>
      </c>
      <c r="H129" s="57" t="e">
        <f>#REF!+#REF!</f>
        <v>#REF!</v>
      </c>
      <c r="I129" s="57" t="e">
        <f>#REF!+#REF!</f>
        <v>#REF!</v>
      </c>
      <c r="J129" s="64">
        <v>0.5</v>
      </c>
      <c r="L129" s="46"/>
      <c r="M129" s="46"/>
      <c r="O129" s="46"/>
    </row>
    <row r="130" spans="1:15" ht="12.75">
      <c r="A130" s="11" t="s">
        <v>174</v>
      </c>
      <c r="B130" s="63" t="s">
        <v>172</v>
      </c>
      <c r="C130" s="36">
        <f>C3*J130*12</f>
        <v>46729.8</v>
      </c>
      <c r="D130" s="57" t="e">
        <f>#REF!+#REF!</f>
        <v>#REF!</v>
      </c>
      <c r="E130" s="57" t="e">
        <f>#REF!+#REF!</f>
        <v>#REF!</v>
      </c>
      <c r="F130" s="57" t="e">
        <f>#REF!+#REF!+#REF!+#REF!+#REF!+#REF!+#REF!+#REF!+#REF!+#REF!</f>
        <v>#REF!</v>
      </c>
      <c r="G130" s="57" t="e">
        <f>#REF!+#REF!</f>
        <v>#REF!</v>
      </c>
      <c r="H130" s="57" t="e">
        <f>#REF!+#REF!</f>
        <v>#REF!</v>
      </c>
      <c r="I130" s="57" t="e">
        <f>#REF!+#REF!</f>
        <v>#REF!</v>
      </c>
      <c r="J130" s="64">
        <v>0.65</v>
      </c>
      <c r="L130" s="46"/>
      <c r="M130" s="46"/>
      <c r="O130" s="46"/>
    </row>
    <row r="131" spans="1:15" ht="28.5" customHeight="1">
      <c r="A131" s="11" t="s">
        <v>103</v>
      </c>
      <c r="B131" s="36" t="s">
        <v>100</v>
      </c>
      <c r="C131" s="36">
        <f>C3*J131*12</f>
        <v>51762.23999999999</v>
      </c>
      <c r="D131" s="57" t="e">
        <f>#REF!</f>
        <v>#REF!</v>
      </c>
      <c r="E131" s="57" t="e">
        <f>#REF!</f>
        <v>#REF!</v>
      </c>
      <c r="F131" s="57" t="e">
        <f>#REF!</f>
        <v>#REF!</v>
      </c>
      <c r="G131" s="57" t="e">
        <f>#REF!</f>
        <v>#REF!</v>
      </c>
      <c r="H131" s="57" t="e">
        <f>#REF!</f>
        <v>#REF!</v>
      </c>
      <c r="I131" s="57" t="e">
        <f>#REF!</f>
        <v>#REF!</v>
      </c>
      <c r="J131" s="64">
        <v>0.72</v>
      </c>
      <c r="L131" s="46"/>
      <c r="M131" s="46"/>
      <c r="O131" s="46"/>
    </row>
    <row r="132" spans="1:10" ht="57" customHeight="1" thickBot="1">
      <c r="A132" s="37" t="s">
        <v>163</v>
      </c>
      <c r="B132" s="63" t="s">
        <v>90</v>
      </c>
      <c r="C132" s="36">
        <f>C3*J132*12</f>
        <v>14378.400000000001</v>
      </c>
      <c r="D132" s="60" t="s">
        <v>69</v>
      </c>
      <c r="E132" s="60" t="s">
        <v>69</v>
      </c>
      <c r="F132" s="60" t="s">
        <v>69</v>
      </c>
      <c r="G132" s="60" t="s">
        <v>69</v>
      </c>
      <c r="H132" s="60" t="s">
        <v>69</v>
      </c>
      <c r="I132" s="60" t="s">
        <v>69</v>
      </c>
      <c r="J132" s="64">
        <v>0.2</v>
      </c>
    </row>
    <row r="133" spans="1:10" ht="63.75">
      <c r="A133" s="17" t="s">
        <v>177</v>
      </c>
      <c r="B133" s="18"/>
      <c r="C133" s="20">
        <f>SUM(C134:C138)</f>
        <v>79081.2</v>
      </c>
      <c r="D133" s="20"/>
      <c r="E133" s="20"/>
      <c r="F133" s="20"/>
      <c r="G133" s="20"/>
      <c r="H133" s="20"/>
      <c r="I133" s="20"/>
      <c r="J133" s="49">
        <f>SUM(J134:J138)</f>
        <v>1.1</v>
      </c>
    </row>
    <row r="134" spans="1:15" ht="22.5" customHeight="1">
      <c r="A134" s="11" t="s">
        <v>164</v>
      </c>
      <c r="B134" s="75" t="s">
        <v>104</v>
      </c>
      <c r="C134" s="36">
        <f>C3*J134*12</f>
        <v>17973</v>
      </c>
      <c r="D134" s="57" t="e">
        <f>#REF!</f>
        <v>#REF!</v>
      </c>
      <c r="E134" s="57" t="e">
        <f>#REF!</f>
        <v>#REF!</v>
      </c>
      <c r="F134" s="57" t="e">
        <f>#REF!</f>
        <v>#REF!</v>
      </c>
      <c r="G134" s="57" t="e">
        <f>#REF!</f>
        <v>#REF!</v>
      </c>
      <c r="H134" s="57" t="e">
        <f>#REF!</f>
        <v>#REF!</v>
      </c>
      <c r="I134" s="57" t="e">
        <f>#REF!</f>
        <v>#REF!</v>
      </c>
      <c r="J134" s="64">
        <v>0.25</v>
      </c>
      <c r="L134" s="46"/>
      <c r="M134" s="46"/>
      <c r="O134" s="46"/>
    </row>
    <row r="135" spans="1:15" ht="56.25" customHeight="1">
      <c r="A135" s="11" t="s">
        <v>165</v>
      </c>
      <c r="B135" s="75" t="s">
        <v>105</v>
      </c>
      <c r="C135" s="36">
        <f>C3*J135*12</f>
        <v>17973</v>
      </c>
      <c r="D135" s="26" t="e">
        <f>#REF!+#REF!+#REF!+#REF!+#REF!+#REF!+#REF!</f>
        <v>#REF!</v>
      </c>
      <c r="E135" s="26" t="e">
        <f>#REF!+#REF!+#REF!+#REF!+#REF!+#REF!+#REF!</f>
        <v>#REF!</v>
      </c>
      <c r="F135" s="26" t="e">
        <f>#REF!+#REF!+#REF!+#REF!+#REF!+#REF!+#REF!</f>
        <v>#REF!</v>
      </c>
      <c r="G135" s="26" t="e">
        <f>#REF!+#REF!+#REF!+#REF!+#REF!+#REF!+#REF!</f>
        <v>#REF!</v>
      </c>
      <c r="H135" s="26" t="e">
        <f>#REF!+#REF!+#REF!+#REF!+#REF!+#REF!+#REF!</f>
        <v>#REF!</v>
      </c>
      <c r="I135" s="26" t="e">
        <f>#REF!+#REF!+#REF!+#REF!+#REF!+#REF!+#REF!</f>
        <v>#REF!</v>
      </c>
      <c r="J135" s="76">
        <v>0.25</v>
      </c>
      <c r="L135" s="46"/>
      <c r="M135" s="46"/>
      <c r="O135" s="46"/>
    </row>
    <row r="136" spans="1:15" ht="25.5">
      <c r="A136" s="11" t="s">
        <v>148</v>
      </c>
      <c r="B136" s="75" t="s">
        <v>90</v>
      </c>
      <c r="C136" s="36">
        <f>C3*J136*12</f>
        <v>17973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76">
        <v>0.25</v>
      </c>
      <c r="L136" s="46"/>
      <c r="M136" s="46"/>
      <c r="O136" s="46"/>
    </row>
    <row r="137" spans="1:15" ht="58.5" customHeight="1">
      <c r="A137" s="11" t="s">
        <v>106</v>
      </c>
      <c r="B137" s="75" t="s">
        <v>107</v>
      </c>
      <c r="C137" s="36">
        <f>C3*J137*12</f>
        <v>17973</v>
      </c>
      <c r="D137" s="57" t="e">
        <f>#REF!+#REF!</f>
        <v>#REF!</v>
      </c>
      <c r="E137" s="57" t="e">
        <f>#REF!+#REF!</f>
        <v>#REF!</v>
      </c>
      <c r="F137" s="57" t="e">
        <f>#REF!+#REF!</f>
        <v>#REF!</v>
      </c>
      <c r="G137" s="57" t="e">
        <f>#REF!+#REF!</f>
        <v>#REF!</v>
      </c>
      <c r="H137" s="57" t="e">
        <f>#REF!+#REF!</f>
        <v>#REF!</v>
      </c>
      <c r="I137" s="57" t="e">
        <f>#REF!+#REF!</f>
        <v>#REF!</v>
      </c>
      <c r="J137" s="64">
        <v>0.25</v>
      </c>
      <c r="L137" s="46"/>
      <c r="M137" s="46"/>
      <c r="O137" s="46"/>
    </row>
    <row r="138" spans="1:15" ht="58.5" customHeight="1">
      <c r="A138" s="35" t="s">
        <v>166</v>
      </c>
      <c r="B138" s="24" t="s">
        <v>107</v>
      </c>
      <c r="C138" s="22">
        <f>C3*J138*12</f>
        <v>7189.200000000001</v>
      </c>
      <c r="D138" s="23" t="e">
        <f>#REF!+#REF!+#REF!+#REF!+#REF!+#REF!+#REF!+#REF!</f>
        <v>#REF!</v>
      </c>
      <c r="E138" s="23" t="e">
        <f>#REF!+#REF!+#REF!+#REF!+#REF!+#REF!+#REF!+#REF!</f>
        <v>#REF!</v>
      </c>
      <c r="F138" s="23" t="e">
        <f>#REF!+#REF!+#REF!+#REF!+#REF!+#REF!+#REF!+#REF!</f>
        <v>#REF!</v>
      </c>
      <c r="G138" s="23" t="e">
        <f>#REF!+#REF!+#REF!+#REF!+#REF!+#REF!+#REF!+#REF!</f>
        <v>#REF!</v>
      </c>
      <c r="H138" s="23" t="e">
        <f>#REF!+#REF!+#REF!+#REF!+#REF!+#REF!+#REF!+#REF!</f>
        <v>#REF!</v>
      </c>
      <c r="I138" s="23" t="e">
        <f>#REF!+#REF!+#REF!+#REF!+#REF!+#REF!+#REF!+#REF!</f>
        <v>#REF!</v>
      </c>
      <c r="J138" s="43">
        <v>0.1</v>
      </c>
      <c r="L138" s="46"/>
      <c r="M138" s="46"/>
      <c r="O138" s="46"/>
    </row>
    <row r="139" spans="1:15" ht="55.5" customHeight="1">
      <c r="A139" s="107" t="s">
        <v>151</v>
      </c>
      <c r="B139" s="108" t="s">
        <v>152</v>
      </c>
      <c r="C139" s="108" t="s">
        <v>92</v>
      </c>
      <c r="D139" s="108" t="s">
        <v>92</v>
      </c>
      <c r="E139" s="108" t="s">
        <v>92</v>
      </c>
      <c r="F139" s="108" t="s">
        <v>92</v>
      </c>
      <c r="G139" s="108" t="s">
        <v>92</v>
      </c>
      <c r="H139" s="108" t="s">
        <v>92</v>
      </c>
      <c r="I139" s="108" t="s">
        <v>92</v>
      </c>
      <c r="J139" s="108" t="s">
        <v>92</v>
      </c>
      <c r="L139" s="46"/>
      <c r="M139" s="46"/>
      <c r="O139" s="46"/>
    </row>
    <row r="140" spans="1:10" ht="25.5">
      <c r="A140" s="39" t="s">
        <v>178</v>
      </c>
      <c r="B140" s="109"/>
      <c r="C140" s="54">
        <f>SUM(C141:C146)</f>
        <v>127967.75999999998</v>
      </c>
      <c r="D140" s="54"/>
      <c r="E140" s="54"/>
      <c r="F140" s="54"/>
      <c r="G140" s="54"/>
      <c r="H140" s="54"/>
      <c r="I140" s="54"/>
      <c r="J140" s="67">
        <f>SUM(J141:J146)</f>
        <v>1.7800000000000002</v>
      </c>
    </row>
    <row r="141" spans="1:15" ht="12.75">
      <c r="A141" s="11" t="s">
        <v>109</v>
      </c>
      <c r="B141" s="63" t="s">
        <v>110</v>
      </c>
      <c r="C141" s="36">
        <f>C3*J141*12</f>
        <v>32351.4</v>
      </c>
      <c r="D141" s="57" t="e">
        <f>#REF!+#REF!+#REF!</f>
        <v>#REF!</v>
      </c>
      <c r="E141" s="57" t="e">
        <f>#REF!+#REF!+#REF!</f>
        <v>#REF!</v>
      </c>
      <c r="F141" s="57" t="e">
        <f>#REF!+#REF!+#REF!</f>
        <v>#REF!</v>
      </c>
      <c r="G141" s="57" t="e">
        <f>#REF!+#REF!+#REF!</f>
        <v>#REF!</v>
      </c>
      <c r="H141" s="57" t="e">
        <f>#REF!+#REF!+#REF!</f>
        <v>#REF!</v>
      </c>
      <c r="I141" s="57" t="e">
        <f>#REF!+#REF!+#REF!</f>
        <v>#REF!</v>
      </c>
      <c r="J141" s="64">
        <v>0.45</v>
      </c>
      <c r="L141" s="46"/>
      <c r="M141" s="46"/>
      <c r="O141" s="46"/>
    </row>
    <row r="142" spans="1:15" ht="25.5">
      <c r="A142" s="11" t="s">
        <v>111</v>
      </c>
      <c r="B142" s="63" t="s">
        <v>110</v>
      </c>
      <c r="C142" s="36">
        <f>C3*J142*12</f>
        <v>32351.4</v>
      </c>
      <c r="D142" s="26" t="e">
        <f>#REF!+#REF!</f>
        <v>#REF!</v>
      </c>
      <c r="E142" s="26" t="e">
        <f>#REF!+#REF!</f>
        <v>#REF!</v>
      </c>
      <c r="F142" s="26" t="e">
        <f>#REF!+#REF!+#REF!+#REF!</f>
        <v>#REF!</v>
      </c>
      <c r="G142" s="26" t="e">
        <f>#REF!+#REF!</f>
        <v>#REF!</v>
      </c>
      <c r="H142" s="26" t="e">
        <f>#REF!+#REF!</f>
        <v>#REF!</v>
      </c>
      <c r="I142" s="26" t="e">
        <f>#REF!+#REF!</f>
        <v>#REF!</v>
      </c>
      <c r="J142" s="76">
        <v>0.45</v>
      </c>
      <c r="L142" s="46"/>
      <c r="M142" s="46"/>
      <c r="O142" s="46"/>
    </row>
    <row r="143" spans="1:10" ht="39" thickBot="1">
      <c r="A143" s="11" t="s">
        <v>112</v>
      </c>
      <c r="B143" s="31" t="s">
        <v>90</v>
      </c>
      <c r="C143" s="77">
        <f>C3*J143*12</f>
        <v>20129.760000000002</v>
      </c>
      <c r="D143" s="78"/>
      <c r="E143" s="78"/>
      <c r="F143" s="78"/>
      <c r="G143" s="78"/>
      <c r="H143" s="78"/>
      <c r="I143" s="78"/>
      <c r="J143" s="79">
        <v>0.28</v>
      </c>
    </row>
    <row r="144" spans="1:15" ht="51">
      <c r="A144" s="11" t="s">
        <v>149</v>
      </c>
      <c r="B144" s="63" t="s">
        <v>113</v>
      </c>
      <c r="C144" s="36">
        <f>C3*J144*12</f>
        <v>14378.400000000001</v>
      </c>
      <c r="D144" s="57" t="e">
        <f>#REF!+#REF!+#REF!+#REF!</f>
        <v>#REF!</v>
      </c>
      <c r="E144" s="57" t="e">
        <f>#REF!+#REF!+#REF!+#REF!</f>
        <v>#REF!</v>
      </c>
      <c r="F144" s="57" t="e">
        <f>#REF!+#REF!+#REF!+#REF!</f>
        <v>#REF!</v>
      </c>
      <c r="G144" s="57" t="e">
        <f>#REF!+#REF!+#REF!+#REF!</f>
        <v>#REF!</v>
      </c>
      <c r="H144" s="57" t="e">
        <f>#REF!+#REF!+#REF!+#REF!</f>
        <v>#REF!</v>
      </c>
      <c r="I144" s="57" t="e">
        <f>#REF!+#REF!+#REF!+#REF!</f>
        <v>#REF!</v>
      </c>
      <c r="J144" s="64">
        <v>0.2</v>
      </c>
      <c r="L144" s="46"/>
      <c r="M144" s="46"/>
      <c r="O144" s="46"/>
    </row>
    <row r="145" spans="1:10" ht="59.25" customHeight="1">
      <c r="A145" s="11" t="s">
        <v>114</v>
      </c>
      <c r="B145" s="80" t="s">
        <v>150</v>
      </c>
      <c r="C145" s="80">
        <f>J145*12*C3</f>
        <v>7189.200000000001</v>
      </c>
      <c r="D145" s="80" t="s">
        <v>69</v>
      </c>
      <c r="E145" s="80" t="s">
        <v>69</v>
      </c>
      <c r="F145" s="80" t="s">
        <v>69</v>
      </c>
      <c r="G145" s="80" t="s">
        <v>69</v>
      </c>
      <c r="H145" s="80" t="s">
        <v>69</v>
      </c>
      <c r="I145" s="80" t="s">
        <v>69</v>
      </c>
      <c r="J145" s="118">
        <v>0.1</v>
      </c>
    </row>
    <row r="146" spans="1:10" ht="59.25" customHeight="1" thickBot="1">
      <c r="A146" s="120" t="s">
        <v>170</v>
      </c>
      <c r="B146" s="31" t="s">
        <v>90</v>
      </c>
      <c r="C146" s="119">
        <f>J146*12*C3</f>
        <v>21567.6</v>
      </c>
      <c r="D146" s="119"/>
      <c r="E146" s="119"/>
      <c r="F146" s="119"/>
      <c r="G146" s="119"/>
      <c r="H146" s="119"/>
      <c r="I146" s="119"/>
      <c r="J146" s="121">
        <v>0.3</v>
      </c>
    </row>
    <row r="147" spans="1:10" ht="59.25" customHeight="1" thickBot="1">
      <c r="A147" s="81" t="s">
        <v>167</v>
      </c>
      <c r="B147" s="31" t="s">
        <v>90</v>
      </c>
      <c r="C147" s="126" t="s">
        <v>108</v>
      </c>
      <c r="D147" s="126"/>
      <c r="E147" s="126"/>
      <c r="F147" s="126"/>
      <c r="G147" s="126"/>
      <c r="H147" s="126"/>
      <c r="I147" s="126"/>
      <c r="J147" s="127"/>
    </row>
    <row r="148" spans="1:15" ht="81" customHeight="1" thickBot="1">
      <c r="A148" s="17" t="s">
        <v>179</v>
      </c>
      <c r="B148" s="18" t="s">
        <v>90</v>
      </c>
      <c r="C148" s="19">
        <f>J148*12*C3</f>
        <v>2156.7599999999998</v>
      </c>
      <c r="D148" s="20"/>
      <c r="E148" s="20"/>
      <c r="F148" s="20"/>
      <c r="G148" s="20"/>
      <c r="H148" s="20"/>
      <c r="I148" s="20"/>
      <c r="J148" s="49">
        <v>0.03</v>
      </c>
      <c r="L148" s="82"/>
      <c r="M148" s="82"/>
      <c r="N148" s="83"/>
      <c r="O148" s="82"/>
    </row>
    <row r="149" spans="1:15" ht="98.25" customHeight="1" thickBot="1">
      <c r="A149" s="84" t="s">
        <v>190</v>
      </c>
      <c r="B149" s="18" t="s">
        <v>141</v>
      </c>
      <c r="C149" s="108" t="s">
        <v>92</v>
      </c>
      <c r="D149" s="108" t="s">
        <v>92</v>
      </c>
      <c r="E149" s="108" t="s">
        <v>92</v>
      </c>
      <c r="F149" s="108" t="s">
        <v>92</v>
      </c>
      <c r="G149" s="108" t="s">
        <v>92</v>
      </c>
      <c r="H149" s="108" t="s">
        <v>92</v>
      </c>
      <c r="I149" s="108" t="s">
        <v>92</v>
      </c>
      <c r="J149" s="108" t="s">
        <v>92</v>
      </c>
      <c r="L149" s="82"/>
      <c r="M149" s="82"/>
      <c r="N149" s="83"/>
      <c r="O149" s="82"/>
    </row>
    <row r="150" spans="1:10" ht="92.25" customHeight="1" thickBot="1">
      <c r="A150" s="84" t="s">
        <v>191</v>
      </c>
      <c r="B150" s="72" t="s">
        <v>90</v>
      </c>
      <c r="C150" s="85">
        <f>J150*C3*12</f>
        <v>2156.7599999999998</v>
      </c>
      <c r="D150" s="108"/>
      <c r="E150" s="108"/>
      <c r="F150" s="108"/>
      <c r="G150" s="108"/>
      <c r="H150" s="108"/>
      <c r="I150" s="108"/>
      <c r="J150" s="29">
        <v>0.03</v>
      </c>
    </row>
    <row r="151" spans="1:10" ht="51.75" thickBot="1">
      <c r="A151" s="86" t="s">
        <v>180</v>
      </c>
      <c r="B151" s="72" t="s">
        <v>90</v>
      </c>
      <c r="C151" s="85">
        <f>C3*J151*12</f>
        <v>79081.20000000001</v>
      </c>
      <c r="D151" s="87"/>
      <c r="E151" s="87"/>
      <c r="F151" s="87"/>
      <c r="G151" s="87"/>
      <c r="H151" s="87"/>
      <c r="I151" s="87"/>
      <c r="J151" s="51">
        <v>1.1</v>
      </c>
    </row>
    <row r="152" spans="1:10" ht="64.5" thickBot="1">
      <c r="A152" s="86" t="s">
        <v>181</v>
      </c>
      <c r="B152" s="72" t="s">
        <v>90</v>
      </c>
      <c r="C152" s="85">
        <f>J152*12*C3</f>
        <v>1437.84</v>
      </c>
      <c r="D152" s="87"/>
      <c r="E152" s="87"/>
      <c r="F152" s="87"/>
      <c r="G152" s="87"/>
      <c r="H152" s="87"/>
      <c r="I152" s="87"/>
      <c r="J152" s="51">
        <v>0.02</v>
      </c>
    </row>
    <row r="153" spans="1:10" ht="78.75" customHeight="1">
      <c r="A153" s="86" t="s">
        <v>182</v>
      </c>
      <c r="B153" s="72" t="s">
        <v>90</v>
      </c>
      <c r="C153" s="88">
        <f>J153*12*C3</f>
        <v>1437.84</v>
      </c>
      <c r="D153" s="87"/>
      <c r="E153" s="87"/>
      <c r="F153" s="87"/>
      <c r="G153" s="87"/>
      <c r="H153" s="87"/>
      <c r="I153" s="87"/>
      <c r="J153" s="51">
        <v>0.02</v>
      </c>
    </row>
    <row r="154" spans="1:15" ht="32.25" customHeight="1" thickBot="1">
      <c r="A154" s="89" t="s">
        <v>115</v>
      </c>
      <c r="B154" s="90"/>
      <c r="C154" s="90"/>
      <c r="D154" s="91"/>
      <c r="E154" s="92"/>
      <c r="F154" s="93"/>
      <c r="G154" s="93"/>
      <c r="H154" s="93"/>
      <c r="I154" s="93"/>
      <c r="J154" s="94">
        <f>SUM(J155:J164)</f>
        <v>3.2100000000000004</v>
      </c>
      <c r="L154"/>
      <c r="M154"/>
      <c r="N154"/>
      <c r="O154"/>
    </row>
    <row r="155" spans="1:15" ht="127.5" customHeight="1" thickBot="1">
      <c r="A155" s="7" t="s">
        <v>183</v>
      </c>
      <c r="B155" s="95" t="s">
        <v>116</v>
      </c>
      <c r="C155" s="95">
        <f>C3*J155*12</f>
        <v>89865</v>
      </c>
      <c r="D155" s="95">
        <v>1</v>
      </c>
      <c r="F155" s="12"/>
      <c r="G155" s="12"/>
      <c r="H155" s="12"/>
      <c r="I155" s="12"/>
      <c r="J155" s="51">
        <v>1.25</v>
      </c>
      <c r="L155"/>
      <c r="M155"/>
      <c r="N155"/>
      <c r="O155"/>
    </row>
    <row r="156" spans="1:15" ht="109.5" customHeight="1" hidden="1">
      <c r="A156" s="5" t="s">
        <v>117</v>
      </c>
      <c r="B156" s="96"/>
      <c r="C156" s="96"/>
      <c r="D156" s="96"/>
      <c r="F156" s="12"/>
      <c r="G156" s="12"/>
      <c r="H156" s="12"/>
      <c r="I156" s="12"/>
      <c r="J156" s="96"/>
      <c r="L156"/>
      <c r="M156"/>
      <c r="N156"/>
      <c r="O156"/>
    </row>
    <row r="157" spans="1:15" ht="32.25" customHeight="1" hidden="1">
      <c r="A157" s="6" t="s">
        <v>118</v>
      </c>
      <c r="B157" s="96"/>
      <c r="C157" s="96"/>
      <c r="D157" s="96"/>
      <c r="F157" s="12"/>
      <c r="G157" s="12"/>
      <c r="H157" s="12"/>
      <c r="I157" s="12"/>
      <c r="J157" s="96"/>
      <c r="L157"/>
      <c r="M157"/>
      <c r="N157"/>
      <c r="O157"/>
    </row>
    <row r="158" spans="1:15" ht="189.75" customHeight="1">
      <c r="A158" s="8" t="s">
        <v>184</v>
      </c>
      <c r="B158" s="96" t="s">
        <v>116</v>
      </c>
      <c r="C158" s="96">
        <f>C3*J158*12</f>
        <v>55356.84</v>
      </c>
      <c r="D158" s="96">
        <v>0.7</v>
      </c>
      <c r="F158" s="12"/>
      <c r="G158" s="12"/>
      <c r="H158" s="12"/>
      <c r="I158" s="12"/>
      <c r="J158" s="51">
        <v>0.77</v>
      </c>
      <c r="L158"/>
      <c r="M158"/>
      <c r="N158"/>
      <c r="O158"/>
    </row>
    <row r="159" spans="1:15" ht="74.25" customHeight="1">
      <c r="A159" s="9" t="s">
        <v>185</v>
      </c>
      <c r="B159" s="97" t="s">
        <v>116</v>
      </c>
      <c r="C159" s="96">
        <f>C3*J159*12</f>
        <v>28756.800000000003</v>
      </c>
      <c r="D159" s="96">
        <v>0.8</v>
      </c>
      <c r="F159" s="12"/>
      <c r="G159" s="12"/>
      <c r="H159" s="12"/>
      <c r="I159" s="12"/>
      <c r="J159" s="96">
        <v>0.4</v>
      </c>
      <c r="L159"/>
      <c r="M159"/>
      <c r="N159"/>
      <c r="O159"/>
    </row>
    <row r="160" spans="1:15" ht="72" customHeight="1">
      <c r="A160" s="123" t="s">
        <v>186</v>
      </c>
      <c r="B160" s="97" t="s">
        <v>116</v>
      </c>
      <c r="C160" s="96">
        <f>C3*J160*12</f>
        <v>14378.400000000001</v>
      </c>
      <c r="D160" s="96">
        <v>0.7</v>
      </c>
      <c r="F160" s="12"/>
      <c r="G160" s="12"/>
      <c r="H160" s="12"/>
      <c r="I160" s="12"/>
      <c r="J160" s="96">
        <v>0.2</v>
      </c>
      <c r="L160"/>
      <c r="M160"/>
      <c r="N160"/>
      <c r="O160"/>
    </row>
    <row r="161" spans="1:15" ht="74.25" customHeight="1" hidden="1" thickBot="1">
      <c r="A161" s="123"/>
      <c r="B161" s="97"/>
      <c r="C161" s="96"/>
      <c r="D161" s="96"/>
      <c r="F161" s="12"/>
      <c r="G161" s="12"/>
      <c r="H161" s="12"/>
      <c r="I161" s="12"/>
      <c r="J161" s="96"/>
      <c r="L161"/>
      <c r="M161"/>
      <c r="N161"/>
      <c r="O161"/>
    </row>
    <row r="162" spans="1:15" ht="74.25" customHeight="1">
      <c r="A162" s="9" t="s">
        <v>187</v>
      </c>
      <c r="B162" s="97" t="s">
        <v>116</v>
      </c>
      <c r="C162" s="96">
        <f>C3*J162*12</f>
        <v>14378.400000000001</v>
      </c>
      <c r="D162" s="96">
        <v>0.3</v>
      </c>
      <c r="F162" s="12"/>
      <c r="G162" s="12"/>
      <c r="H162" s="12"/>
      <c r="I162" s="12"/>
      <c r="J162" s="96">
        <v>0.2</v>
      </c>
      <c r="L162"/>
      <c r="M162"/>
      <c r="N162"/>
      <c r="O162"/>
    </row>
    <row r="163" spans="1:15" ht="74.25" customHeight="1" thickBot="1">
      <c r="A163" s="10" t="s">
        <v>188</v>
      </c>
      <c r="B163" s="97" t="s">
        <v>116</v>
      </c>
      <c r="C163" s="96">
        <f>C3*J163*12</f>
        <v>10064.880000000001</v>
      </c>
      <c r="D163" s="96">
        <v>0.2</v>
      </c>
      <c r="F163" s="12"/>
      <c r="G163" s="12"/>
      <c r="H163" s="12"/>
      <c r="I163" s="12"/>
      <c r="J163" s="96">
        <v>0.14</v>
      </c>
      <c r="L163"/>
      <c r="M163"/>
      <c r="N163"/>
      <c r="O163"/>
    </row>
    <row r="164" spans="1:15" ht="74.25" customHeight="1">
      <c r="A164" s="123" t="s">
        <v>189</v>
      </c>
      <c r="B164" s="97" t="s">
        <v>116</v>
      </c>
      <c r="C164" s="96">
        <f>C3*J164*12</f>
        <v>17973</v>
      </c>
      <c r="D164" s="96">
        <v>0.36</v>
      </c>
      <c r="F164" s="12"/>
      <c r="G164" s="12"/>
      <c r="H164" s="12"/>
      <c r="I164" s="12"/>
      <c r="J164" s="51">
        <v>0.25</v>
      </c>
      <c r="L164"/>
      <c r="M164"/>
      <c r="N164"/>
      <c r="O164"/>
    </row>
    <row r="165" spans="1:15" ht="74.25" customHeight="1" hidden="1">
      <c r="A165" s="123"/>
      <c r="B165" s="97"/>
      <c r="C165" s="96"/>
      <c r="D165" s="96"/>
      <c r="F165" s="12"/>
      <c r="G165" s="12"/>
      <c r="H165" s="12"/>
      <c r="I165" s="12"/>
      <c r="J165" s="96"/>
      <c r="L165"/>
      <c r="M165"/>
      <c r="N165"/>
      <c r="O165"/>
    </row>
    <row r="166" spans="1:15" ht="47.25" customHeight="1">
      <c r="A166" s="98" t="s">
        <v>119</v>
      </c>
      <c r="B166" s="99"/>
      <c r="C166" s="100">
        <f>C164+C163+C162+C160+C159+C158+C155+C151+C140+C133+C126+C107+C102+C91+C81+C77+C74+C73+C69+C61+C56+C46+C41+C35+C27+C22+C17+C10+C152+C148+C153+C85+C150</f>
        <v>1286866.800000001</v>
      </c>
      <c r="D166" s="100">
        <v>12.01</v>
      </c>
      <c r="F166" s="12"/>
      <c r="G166" s="12"/>
      <c r="H166" s="12"/>
      <c r="I166" s="12"/>
      <c r="J166" s="116">
        <f>J164+J163+J162+J160+J159+J158+J155+J151+J140+J133+J126+J107+J102+J91+J81+J77+J74+J73+J69+J61+J56+J46+J41+J35+J27+J22+J17+J10+J152+J148+J153+J85+J150</f>
        <v>17.89999999999999</v>
      </c>
      <c r="L166" s="111"/>
      <c r="M166"/>
      <c r="N166"/>
      <c r="O166"/>
    </row>
    <row r="167" spans="4:15" ht="12.75">
      <c r="D167" s="101"/>
      <c r="F167" s="12"/>
      <c r="G167" s="12"/>
      <c r="H167" s="12"/>
      <c r="I167" s="12"/>
      <c r="K167" s="111"/>
      <c r="L167"/>
      <c r="M167"/>
      <c r="N167"/>
      <c r="O167"/>
    </row>
    <row r="168" spans="1:15" ht="28.5">
      <c r="A168" s="102" t="s">
        <v>120</v>
      </c>
      <c r="B168" s="103">
        <f>C166</f>
        <v>1286866.800000001</v>
      </c>
      <c r="C168" s="104" t="s">
        <v>121</v>
      </c>
      <c r="D168" s="101"/>
      <c r="F168" s="12"/>
      <c r="G168" s="12"/>
      <c r="H168" s="12"/>
      <c r="I168" s="12"/>
      <c r="K168" s="111"/>
      <c r="L168"/>
      <c r="M168"/>
      <c r="N168"/>
      <c r="O168"/>
    </row>
    <row r="169" spans="1:15" ht="14.25">
      <c r="A169" s="102"/>
      <c r="B169" s="105"/>
      <c r="C169" s="104"/>
      <c r="D169" s="101"/>
      <c r="F169" s="12"/>
      <c r="G169" s="12"/>
      <c r="H169" s="12"/>
      <c r="I169" s="12"/>
      <c r="L169"/>
      <c r="M169"/>
      <c r="N169"/>
      <c r="O169"/>
    </row>
    <row r="170" spans="1:15" ht="14.25">
      <c r="A170" s="102" t="s">
        <v>122</v>
      </c>
      <c r="B170" s="106">
        <f>J166</f>
        <v>17.89999999999999</v>
      </c>
      <c r="C170" s="104" t="s">
        <v>121</v>
      </c>
      <c r="D170" s="101"/>
      <c r="F170" s="12"/>
      <c r="G170" s="12"/>
      <c r="H170" s="12"/>
      <c r="I170" s="12"/>
      <c r="K170" s="111"/>
      <c r="L170" s="111"/>
      <c r="M170"/>
      <c r="N170"/>
      <c r="O170"/>
    </row>
    <row r="171" ht="12.75">
      <c r="J171" s="101"/>
    </row>
    <row r="176" ht="12.75">
      <c r="B176" s="111"/>
    </row>
  </sheetData>
  <sheetProtection/>
  <mergeCells count="80">
    <mergeCell ref="A2:J2"/>
    <mergeCell ref="A5:J6"/>
    <mergeCell ref="A9:J9"/>
    <mergeCell ref="B11:B16"/>
    <mergeCell ref="C11:C16"/>
    <mergeCell ref="J11:J16"/>
    <mergeCell ref="B23:B26"/>
    <mergeCell ref="C23:C26"/>
    <mergeCell ref="J23:J26"/>
    <mergeCell ref="B28:B34"/>
    <mergeCell ref="B18:B21"/>
    <mergeCell ref="C18:C21"/>
    <mergeCell ref="J18:J21"/>
    <mergeCell ref="C28:C34"/>
    <mergeCell ref="J28:J34"/>
    <mergeCell ref="B75:B76"/>
    <mergeCell ref="C75:C76"/>
    <mergeCell ref="J75:J76"/>
    <mergeCell ref="B78:B79"/>
    <mergeCell ref="B47:B55"/>
    <mergeCell ref="C47:C55"/>
    <mergeCell ref="J47:J55"/>
    <mergeCell ref="B57:B60"/>
    <mergeCell ref="C57:C60"/>
    <mergeCell ref="J57:J60"/>
    <mergeCell ref="B117:B119"/>
    <mergeCell ref="C117:C119"/>
    <mergeCell ref="D117:D119"/>
    <mergeCell ref="E117:E119"/>
    <mergeCell ref="F117:F119"/>
    <mergeCell ref="B86:B90"/>
    <mergeCell ref="E86:E90"/>
    <mergeCell ref="F86:F90"/>
    <mergeCell ref="B92:B101"/>
    <mergeCell ref="C92:C101"/>
    <mergeCell ref="B36:B40"/>
    <mergeCell ref="C36:C40"/>
    <mergeCell ref="J36:J40"/>
    <mergeCell ref="B42:B45"/>
    <mergeCell ref="C42:C45"/>
    <mergeCell ref="J42:J45"/>
    <mergeCell ref="B62:B68"/>
    <mergeCell ref="C62:C68"/>
    <mergeCell ref="J62:J68"/>
    <mergeCell ref="B70:B72"/>
    <mergeCell ref="C70:C72"/>
    <mergeCell ref="J70:J72"/>
    <mergeCell ref="C78:C79"/>
    <mergeCell ref="J78:J79"/>
    <mergeCell ref="A80:J80"/>
    <mergeCell ref="B82:B84"/>
    <mergeCell ref="C82:C84"/>
    <mergeCell ref="J82:J84"/>
    <mergeCell ref="J92:J101"/>
    <mergeCell ref="B114:B116"/>
    <mergeCell ref="C114:C116"/>
    <mergeCell ref="J114:J116"/>
    <mergeCell ref="C86:C90"/>
    <mergeCell ref="D86:D90"/>
    <mergeCell ref="G86:G90"/>
    <mergeCell ref="H86:H90"/>
    <mergeCell ref="I86:I90"/>
    <mergeCell ref="J86:J90"/>
    <mergeCell ref="G117:G119"/>
    <mergeCell ref="H117:H119"/>
    <mergeCell ref="I117:I119"/>
    <mergeCell ref="J117:J119"/>
    <mergeCell ref="B121:B124"/>
    <mergeCell ref="C121:C124"/>
    <mergeCell ref="D121:D124"/>
    <mergeCell ref="E121:E124"/>
    <mergeCell ref="F121:F124"/>
    <mergeCell ref="G121:G124"/>
    <mergeCell ref="A164:A165"/>
    <mergeCell ref="H121:H124"/>
    <mergeCell ref="I121:I124"/>
    <mergeCell ref="J121:J124"/>
    <mergeCell ref="A125:J125"/>
    <mergeCell ref="C147:J147"/>
    <mergeCell ref="A160:A161"/>
  </mergeCells>
  <printOptions/>
  <pageMargins left="0.07874015748031496" right="0" top="0.07874015748031496" bottom="0.07874015748031496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2024-04-02T05:01:49Z</cp:lastPrinted>
  <dcterms:created xsi:type="dcterms:W3CDTF">2015-09-07T09:01:00Z</dcterms:created>
  <dcterms:modified xsi:type="dcterms:W3CDTF">2024-04-17T04:36:47Z</dcterms:modified>
  <cp:category/>
  <cp:version/>
  <cp:contentType/>
  <cp:contentStatus/>
</cp:coreProperties>
</file>